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usdagcc-my.sharepoint.com/personal/judene_mclane_usda_gov/Documents/Documents/Website/2022/"/>
    </mc:Choice>
  </mc:AlternateContent>
  <xr:revisionPtr revIDLastSave="0" documentId="8_{9D3253B8-9871-458E-B743-4F4137C12392}" xr6:coauthVersionLast="47" xr6:coauthVersionMax="47" xr10:uidLastSave="{00000000-0000-0000-0000-000000000000}"/>
  <bookViews>
    <workbookView xWindow="390" yWindow="390" windowWidth="18015" windowHeight="14325" xr2:uid="{F277A269-A3A9-465B-9082-529E437927F7}"/>
  </bookViews>
  <sheets>
    <sheet name="Form-Means" sheetId="3" r:id="rId1"/>
    <sheet name="raw data" sheetId="12" r:id="rId2"/>
    <sheet name="Additional Info" sheetId="6" r:id="rId3"/>
    <sheet name="WWCOE" sheetId="5" r:id="rId4"/>
  </sheets>
  <definedNames>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3" l="1"/>
  <c r="H29" i="3"/>
  <c r="G29" i="3"/>
  <c r="F29" i="3"/>
  <c r="E29" i="3"/>
  <c r="C29" i="3"/>
  <c r="AD15" i="12"/>
  <c r="AA15" i="12" s="1"/>
  <c r="AC15" i="12"/>
  <c r="AD3" i="12"/>
  <c r="AA3" i="12" s="1"/>
  <c r="AC3" i="12"/>
  <c r="AD19" i="12"/>
  <c r="AA19" i="12" s="1"/>
  <c r="AC19" i="12"/>
  <c r="AD7" i="12"/>
  <c r="AA7" i="12" s="1"/>
  <c r="AC7" i="12"/>
  <c r="AD18" i="12"/>
  <c r="AA18" i="12" s="1"/>
  <c r="AC18" i="12"/>
  <c r="AD6" i="12"/>
  <c r="AA6" i="12" s="1"/>
  <c r="AC6" i="12"/>
  <c r="AD25" i="12"/>
  <c r="AA25" i="12" s="1"/>
  <c r="AC25" i="12"/>
  <c r="AD13" i="12"/>
  <c r="AA13" i="12" s="1"/>
  <c r="AC13" i="12"/>
  <c r="AD24" i="12"/>
  <c r="AA24" i="12" s="1"/>
  <c r="AC24" i="12"/>
  <c r="AD12" i="12"/>
  <c r="AA12" i="12" s="1"/>
  <c r="AC12" i="12"/>
  <c r="AD23" i="12"/>
  <c r="AA23" i="12" s="1"/>
  <c r="AC23" i="12"/>
  <c r="AD11" i="12"/>
  <c r="AA11" i="12" s="1"/>
  <c r="AC11" i="12"/>
  <c r="AD22" i="12"/>
  <c r="AA22" i="12" s="1"/>
  <c r="AC22" i="12"/>
  <c r="AD10" i="12"/>
  <c r="AA10" i="12" s="1"/>
  <c r="AC10" i="12"/>
  <c r="AD21" i="12"/>
  <c r="AA21" i="12" s="1"/>
  <c r="AC21" i="12"/>
  <c r="AD9" i="12"/>
  <c r="AA9" i="12" s="1"/>
  <c r="AC9" i="12"/>
  <c r="AD17" i="12"/>
  <c r="AA17" i="12" s="1"/>
  <c r="AC17" i="12"/>
  <c r="AD5" i="12"/>
  <c r="AA5" i="12" s="1"/>
  <c r="AC5" i="12"/>
  <c r="AD16" i="12"/>
  <c r="AA16" i="12" s="1"/>
  <c r="AC16" i="12"/>
  <c r="AD4" i="12"/>
  <c r="AA4" i="12" s="1"/>
  <c r="AC4" i="12"/>
  <c r="AD14" i="12"/>
  <c r="AA14" i="12" s="1"/>
  <c r="AD2" i="12"/>
  <c r="AA2" i="12" s="1"/>
  <c r="AC2" i="12"/>
  <c r="AD20" i="12"/>
  <c r="AA20" i="12" s="1"/>
  <c r="AC20" i="12"/>
  <c r="AD8" i="12"/>
  <c r="AA8" i="12" s="1"/>
  <c r="AC8" i="12"/>
  <c r="D25" i="3"/>
  <c r="D24" i="3"/>
  <c r="D23" i="3"/>
  <c r="D22" i="3"/>
  <c r="D21" i="3"/>
  <c r="D20" i="3"/>
  <c r="D19" i="3"/>
  <c r="D18" i="3"/>
  <c r="D17" i="3"/>
  <c r="D16" i="3"/>
  <c r="D15" i="3"/>
  <c r="I36" i="3"/>
  <c r="H36" i="3"/>
  <c r="G36" i="3"/>
  <c r="F36" i="3"/>
  <c r="E36" i="3"/>
  <c r="I34" i="3"/>
  <c r="H34" i="3"/>
  <c r="G34" i="3"/>
  <c r="F34" i="3"/>
  <c r="E34" i="3"/>
  <c r="I31" i="3"/>
  <c r="H31" i="3"/>
  <c r="G31" i="3"/>
  <c r="F31" i="3"/>
  <c r="I30" i="3"/>
  <c r="H30" i="3"/>
  <c r="G30" i="3"/>
  <c r="F30" i="3"/>
  <c r="I28" i="3"/>
  <c r="H28" i="3"/>
  <c r="G28" i="3"/>
  <c r="F28" i="3"/>
  <c r="C34" i="3"/>
  <c r="C36" i="3" s="1"/>
  <c r="D14" i="3"/>
  <c r="E31" i="3"/>
  <c r="E30" i="3"/>
  <c r="E28" i="3"/>
  <c r="C31" i="3"/>
  <c r="C30" i="3"/>
  <c r="C28" i="3"/>
</calcChain>
</file>

<file path=xl/sharedStrings.xml><?xml version="1.0" encoding="utf-8"?>
<sst xmlns="http://schemas.openxmlformats.org/spreadsheetml/2006/main" count="475" uniqueCount="113">
  <si>
    <t>Location:</t>
  </si>
  <si>
    <t>Cooperator:</t>
  </si>
  <si>
    <t>Comments:</t>
  </si>
  <si>
    <t>Date/Feekes Growth Stage When Scored</t>
  </si>
  <si>
    <t>ENTRY</t>
  </si>
  <si>
    <t>CULTIVAR/</t>
  </si>
  <si>
    <t>YIELD</t>
  </si>
  <si>
    <t>TEST</t>
  </si>
  <si>
    <t>HEIGHT</t>
  </si>
  <si>
    <t>NO.</t>
  </si>
  <si>
    <t>DESIGNATION</t>
  </si>
  <si>
    <t>WT.</t>
  </si>
  <si>
    <t>Yield</t>
  </si>
  <si>
    <t>bu/A</t>
  </si>
  <si>
    <t>rank</t>
  </si>
  <si>
    <t>lbs/bu</t>
  </si>
  <si>
    <t xml:space="preserve"> </t>
  </si>
  <si>
    <t>Mean</t>
  </si>
  <si>
    <t>CV (%)</t>
  </si>
  <si>
    <t>Maximum</t>
  </si>
  <si>
    <t>Minimum</t>
  </si>
  <si>
    <t xml:space="preserve">Add worksheet with plot data </t>
  </si>
  <si>
    <t>The Wheat Workers Code of Ethics</t>
  </si>
  <si>
    <t>Seed is distributed in accordance with the 'Wheat Workers Code of Ethics for Distribution of Germ Plasm', developed and adopted by the National Wheat Improvement Committee on 5 November, 1994, with modifications proposed and approved on 31 January, 2001.</t>
  </si>
  <si>
    <t>Acceptance of Uniform Nursery seed constitutes agreement.</t>
  </si>
  <si>
    <t>1. The originating breeder, institution, or company has certain rights to the material. These rights are not waived with the distribution of seeds or plant material, but remain with the originator.</t>
  </si>
  <si>
    <t>2. The recipient of seeds or plant material shall make no secondary distributions of the germ plasm without the permission of the owner/breeder.</t>
  </si>
  <si>
    <t>3. The owner/breeder in distributing seeds or other propagating material grants permission for its use in tests under the recipient's control or as a parent for making of crosses from which selections will be made. Uses for which written approval of the owner/breeder is required include:</t>
  </si>
  <si>
    <t>- testing in regional or international nurseries;</t>
  </si>
  <si>
    <t>- increase and release as a cultivar;</t>
  </si>
  <si>
    <t>- reselection from within the stock'</t>
  </si>
  <si>
    <t>- use as a parent of a commercial F1 hybrid, synthetic, or multiline cultivar;</t>
  </si>
  <si>
    <t>- use as a recurrent parent in backcrossing'</t>
  </si>
  <si>
    <t>- mutation breeding</t>
  </si>
  <si>
    <t>- selection of somaclonal variants; or</t>
  </si>
  <si>
    <t>- use as a recipient parent for asexual gene transfer, including gene transfer using molecular genetic techniques.</t>
  </si>
  <si>
    <t>4. Plant materials of this nature entered in crop cultivar trial shall not be used for seed increase. Reasonable precautions to ensure retention or recover of plant materials at harvest shall be taken.</t>
  </si>
  <si>
    <t>SEE ADDITIONAL INFO TAB FOR COMMENTS</t>
  </si>
  <si>
    <t>Address</t>
  </si>
  <si>
    <t>USDA and Washington State University</t>
  </si>
  <si>
    <t>BLOC</t>
  </si>
  <si>
    <t>RECORD</t>
  </si>
  <si>
    <t>PLOT</t>
  </si>
  <si>
    <t>NAME</t>
  </si>
  <si>
    <t>PEDIGREE</t>
  </si>
  <si>
    <t>HEADCODE</t>
  </si>
  <si>
    <t>HTCM</t>
  </si>
  <si>
    <t>PLOTLEN</t>
  </si>
  <si>
    <t>PLOTWID</t>
  </si>
  <si>
    <t>YIELDG</t>
  </si>
  <si>
    <t>YLD_BUA</t>
  </si>
  <si>
    <t>TWTLBSBU</t>
  </si>
  <si>
    <t>TWTKGHL</t>
  </si>
  <si>
    <t>YLD_KGHA</t>
  </si>
  <si>
    <t>IDO2006</t>
  </si>
  <si>
    <t>Norwest 553 /IDO1001 (Boundary/Rosella)</t>
  </si>
  <si>
    <t>.</t>
  </si>
  <si>
    <t>lbw</t>
  </si>
  <si>
    <t>KHARKOF</t>
  </si>
  <si>
    <t>Kharkof</t>
  </si>
  <si>
    <t>OR2190160R</t>
  </si>
  <si>
    <t>Norwest 553/OR2040075H//OR2060061H/3/Norwest 553/OR2040075H//OR2060061H</t>
  </si>
  <si>
    <t>OR2170199R</t>
  </si>
  <si>
    <t>Norwest 553//Altigo/OR2090046H</t>
  </si>
  <si>
    <t>OR2160065H</t>
  </si>
  <si>
    <t>Norwest 553/OR2090028H</t>
  </si>
  <si>
    <t>OR2200084R</t>
  </si>
  <si>
    <t>OR2080236H/OK12621//Irv</t>
  </si>
  <si>
    <t>WA8340</t>
  </si>
  <si>
    <t>OR2170052H</t>
  </si>
  <si>
    <t>OR2080156H/3/KS920709/OR 953475//OR 953475/4/OR 953475 2*/W96-359W</t>
  </si>
  <si>
    <t>WHETSTONE</t>
  </si>
  <si>
    <t>W98-344 :Pecos / W94-462 (82F24024#2/W81-171 // W81-133/THUNDERBIRD)</t>
  </si>
  <si>
    <t>WA8309</t>
  </si>
  <si>
    <t>LCSJET</t>
  </si>
  <si>
    <t>OR2190064R</t>
  </si>
  <si>
    <t>OR2060099H/Norwest 553//Attitude</t>
  </si>
  <si>
    <t>emmean</t>
  </si>
  <si>
    <t>Trait means for Western Regional Hard Winter Wheat 2021-22</t>
  </si>
  <si>
    <t xml:space="preserve">GRAIN  </t>
  </si>
  <si>
    <t>PROTEIN</t>
  </si>
  <si>
    <t>percent</t>
  </si>
  <si>
    <t>GROWTH</t>
  </si>
  <si>
    <t>STAGE</t>
  </si>
  <si>
    <t>PLANT</t>
  </si>
  <si>
    <t>inches</t>
  </si>
  <si>
    <t>Error Mean Square from ANOVA</t>
  </si>
  <si>
    <t>Entry Deg. Of Freedom</t>
  </si>
  <si>
    <t>LSD(0.1)</t>
  </si>
  <si>
    <t>T ALPHA=0.1</t>
  </si>
  <si>
    <t>APP</t>
  </si>
  <si>
    <t>APP2</t>
  </si>
  <si>
    <t>NOTES</t>
  </si>
  <si>
    <t>NOTES2</t>
  </si>
  <si>
    <t>GROWTHSTAG</t>
  </si>
  <si>
    <t>HDJUL</t>
  </si>
  <si>
    <t>YRIT</t>
  </si>
  <si>
    <t>YRSEV</t>
  </si>
  <si>
    <t>YRIT2</t>
  </si>
  <si>
    <t>YRSEV2</t>
  </si>
  <si>
    <t>PLS</t>
  </si>
  <si>
    <t>SPRSTND</t>
  </si>
  <si>
    <t>LOD</t>
  </si>
  <si>
    <t>GROWTHST2</t>
  </si>
  <si>
    <t>gsemmean</t>
  </si>
  <si>
    <t>gs2emmean</t>
  </si>
  <si>
    <t>Oregon State University Columbia Bain Agricultural Research Center, Pendleton OR</t>
  </si>
  <si>
    <t>zadoks (date)</t>
  </si>
  <si>
    <t>Plot size (sq ft): 44</t>
  </si>
  <si>
    <t>Number of Reps: 2</t>
  </si>
  <si>
    <t>Harvest date: 8/2/2022</t>
  </si>
  <si>
    <t>Kim Garland Campbell and Patricia DeMacon</t>
  </si>
  <si>
    <t>Planting date: 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</si>
</sst>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00"/>
    <numFmt numFmtId="168" formatCode="##.0"/>
    <numFmt numFmtId="169" formatCode="###.00"/>
    <numFmt numFmtId="170" formatCode="####.0"/>
    <numFmt numFmtId="171" formatCode="###.0"/>
    <numFmt numFmtId="172" formatCode="########.00"/>
  </numFmts>
  <fonts count="13" x14ac:knownFonts="1">
    <font>
      <sz val="10"/>
      <color theme="1"/>
      <name val="Arial"/>
      <family val="2"/>
    </font>
    <font>
      <sz val="11"/>
      <color theme="1"/>
      <name val="Calibri"/>
      <family val="2"/>
      <scheme val="minor"/>
    </font>
    <font>
      <sz val="10"/>
      <name val="Arial"/>
      <family val="2"/>
    </font>
    <font>
      <b/>
      <sz val="12"/>
      <name val="Arial"/>
      <family val="2"/>
    </font>
    <font>
      <sz val="11"/>
      <color theme="1"/>
      <name val="Calibri"/>
      <family val="2"/>
      <scheme val="minor"/>
    </font>
    <font>
      <u/>
      <sz val="11"/>
      <color theme="10"/>
      <name val="Calibri"/>
      <family val="2"/>
      <scheme val="minor"/>
    </font>
    <font>
      <sz val="12"/>
      <name val="Arial"/>
      <family val="2"/>
    </font>
    <font>
      <sz val="12"/>
      <color theme="1"/>
      <name val="Arial"/>
      <family val="2"/>
    </font>
    <font>
      <i/>
      <sz val="11"/>
      <name val="Calibri"/>
      <family val="2"/>
      <scheme val="minor"/>
    </font>
    <font>
      <sz val="11"/>
      <color indexed="8"/>
      <name val="Calibri"/>
      <family val="2"/>
    </font>
    <font>
      <sz val="11"/>
      <color rgb="FF000000"/>
      <name val="Calibri"/>
      <family val="2"/>
      <scheme val="minor"/>
    </font>
    <font>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5F5F5"/>
      </patternFill>
    </fill>
    <fill>
      <patternFill patternType="solid">
        <fgColor rgb="FFD3D3D3"/>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0">
    <xf numFmtId="0" fontId="0" fillId="0" borderId="0"/>
    <xf numFmtId="0" fontId="2" fillId="0" borderId="0"/>
    <xf numFmtId="0" fontId="2" fillId="0" borderId="0"/>
    <xf numFmtId="0" fontId="4" fillId="0" borderId="0"/>
    <xf numFmtId="0" fontId="5" fillId="0" borderId="0" applyNumberFormat="0" applyFill="0" applyBorder="0" applyAlignment="0" applyProtection="0"/>
    <xf numFmtId="0" fontId="2" fillId="0" borderId="0"/>
    <xf numFmtId="0" fontId="2" fillId="0" borderId="0"/>
    <xf numFmtId="0" fontId="1" fillId="0" borderId="0"/>
    <xf numFmtId="0" fontId="1" fillId="0" borderId="0"/>
    <xf numFmtId="0" fontId="11" fillId="0" borderId="0"/>
  </cellStyleXfs>
  <cellXfs count="37">
    <xf numFmtId="0" fontId="0" fillId="0" borderId="0" xfId="0"/>
    <xf numFmtId="0" fontId="2" fillId="0" borderId="0" xfId="1" applyAlignment="1">
      <alignment horizontal="center"/>
    </xf>
    <xf numFmtId="0" fontId="6" fillId="0" borderId="0" xfId="5" applyFont="1"/>
    <xf numFmtId="0" fontId="6" fillId="0" borderId="0" xfId="5" applyFont="1" applyAlignment="1">
      <alignment horizontal="left"/>
    </xf>
    <xf numFmtId="14" fontId="6" fillId="0" borderId="0" xfId="5" applyNumberFormat="1" applyFont="1" applyAlignment="1">
      <alignment horizontal="center"/>
    </xf>
    <xf numFmtId="0" fontId="2" fillId="0" borderId="0" xfId="2" applyAlignment="1">
      <alignment vertical="center"/>
    </xf>
    <xf numFmtId="0" fontId="2" fillId="0" borderId="0" xfId="2" applyAlignment="1">
      <alignment horizontal="center" vertical="center"/>
    </xf>
    <xf numFmtId="0" fontId="2" fillId="0" borderId="0" xfId="2"/>
    <xf numFmtId="0" fontId="2" fillId="0" borderId="0" xfId="2" applyAlignment="1">
      <alignment horizontal="center"/>
    </xf>
    <xf numFmtId="0" fontId="3" fillId="2" borderId="0" xfId="5" applyFont="1" applyFill="1"/>
    <xf numFmtId="0" fontId="6" fillId="2" borderId="0" xfId="5" applyFont="1" applyFill="1" applyAlignment="1">
      <alignment horizontal="left"/>
    </xf>
    <xf numFmtId="0" fontId="3" fillId="0" borderId="0" xfId="2" applyFont="1"/>
    <xf numFmtId="0" fontId="2" fillId="0" borderId="0" xfId="5" applyAlignment="1">
      <alignment horizontal="right"/>
    </xf>
    <xf numFmtId="1" fontId="2" fillId="0" borderId="0" xfId="5" applyNumberFormat="1" applyAlignment="1">
      <alignment horizontal="right"/>
    </xf>
    <xf numFmtId="0" fontId="7" fillId="0" borderId="0" xfId="0" applyFont="1" applyAlignment="1">
      <alignment horizontal="left"/>
    </xf>
    <xf numFmtId="0" fontId="6" fillId="0" borderId="0" xfId="5" applyFont="1" applyAlignment="1">
      <alignment horizontal="center"/>
    </xf>
    <xf numFmtId="1" fontId="7" fillId="0" borderId="0" xfId="3" applyNumberFormat="1" applyFont="1" applyAlignment="1">
      <alignment horizontal="left"/>
    </xf>
    <xf numFmtId="2" fontId="2" fillId="0" borderId="0" xfId="2" applyNumberFormat="1" applyAlignment="1">
      <alignment horizontal="center"/>
    </xf>
    <xf numFmtId="2" fontId="2" fillId="0" borderId="0" xfId="2" applyNumberFormat="1"/>
    <xf numFmtId="0" fontId="12" fillId="4" borderId="1" xfId="9" applyFont="1" applyFill="1" applyBorder="1" applyAlignment="1">
      <alignment horizontal="center" vertical="center"/>
    </xf>
    <xf numFmtId="0" fontId="10" fillId="4" borderId="0" xfId="9" applyFont="1" applyFill="1" applyAlignment="1">
      <alignment horizontal="center" vertical="center"/>
    </xf>
    <xf numFmtId="2" fontId="11" fillId="0" borderId="0" xfId="9" applyNumberFormat="1" applyProtection="1">
      <protection locked="0"/>
    </xf>
    <xf numFmtId="0" fontId="11" fillId="0" borderId="0" xfId="9" applyProtection="1">
      <protection locked="0"/>
    </xf>
    <xf numFmtId="0" fontId="8" fillId="3" borderId="1" xfId="9" applyFont="1" applyFill="1" applyBorder="1"/>
    <xf numFmtId="0" fontId="11" fillId="0" borderId="0" xfId="9"/>
    <xf numFmtId="168" fontId="11" fillId="0" borderId="0" xfId="9" applyNumberFormat="1" applyProtection="1">
      <protection locked="0"/>
    </xf>
    <xf numFmtId="170" fontId="11" fillId="0" borderId="0" xfId="9" applyNumberFormat="1" applyProtection="1">
      <protection locked="0"/>
    </xf>
    <xf numFmtId="171" fontId="11" fillId="0" borderId="0" xfId="9" applyNumberFormat="1" applyProtection="1">
      <protection locked="0"/>
    </xf>
    <xf numFmtId="164" fontId="11" fillId="0" borderId="0" xfId="9" applyNumberFormat="1" applyProtection="1">
      <protection locked="0"/>
    </xf>
    <xf numFmtId="165" fontId="11" fillId="0" borderId="0" xfId="9" applyNumberFormat="1" applyProtection="1">
      <protection locked="0"/>
    </xf>
    <xf numFmtId="166" fontId="11" fillId="0" borderId="0" xfId="9" applyNumberFormat="1" applyProtection="1">
      <protection locked="0"/>
    </xf>
    <xf numFmtId="167" fontId="11" fillId="0" borderId="0" xfId="9" applyNumberFormat="1" applyProtection="1">
      <protection locked="0"/>
    </xf>
    <xf numFmtId="2" fontId="0" fillId="0" borderId="0" xfId="0" applyNumberFormat="1"/>
    <xf numFmtId="169" fontId="9" fillId="0" borderId="0" xfId="9" applyNumberFormat="1" applyFont="1" applyProtection="1">
      <protection locked="0"/>
    </xf>
    <xf numFmtId="172" fontId="11" fillId="0" borderId="0" xfId="9" applyNumberFormat="1" applyProtection="1">
      <protection locked="0"/>
    </xf>
    <xf numFmtId="1" fontId="0" fillId="0" borderId="0" xfId="0" applyNumberFormat="1" applyAlignment="1">
      <alignment horizontal="left"/>
    </xf>
    <xf numFmtId="14" fontId="2" fillId="0" borderId="0" xfId="2" applyNumberFormat="1" applyAlignment="1">
      <alignment horizontal="center"/>
    </xf>
  </cellXfs>
  <cellStyles count="10">
    <cellStyle name="Hyperlink 2" xfId="4" xr:uid="{C0CD641F-97D8-45BF-A929-1B7C5D0219BA}"/>
    <cellStyle name="N1 2 2" xfId="5" xr:uid="{8A41B401-D7C6-4E8C-8CF3-7332A6CC427C}"/>
    <cellStyle name="Normal" xfId="0" builtinId="0"/>
    <cellStyle name="Normal 10" xfId="6" xr:uid="{9FC0875B-4D51-4C3F-A132-0C944301B62A}"/>
    <cellStyle name="Normal 11" xfId="2" xr:uid="{C41A4843-E5D6-4D4F-8708-4255ABF6EDDC}"/>
    <cellStyle name="Normal 2" xfId="7" xr:uid="{3767D4BE-1005-40A3-BBB5-E459B4271B92}"/>
    <cellStyle name="Normal 2 2" xfId="3" xr:uid="{4E9C43DE-8F2F-411C-BB3A-25731E43295B}"/>
    <cellStyle name="Normal 2 2 2" xfId="8" xr:uid="{4370EA2B-CB36-489E-AE54-22912C4532AC}"/>
    <cellStyle name="Normal 3" xfId="1" xr:uid="{2D3426AB-CBA4-4868-8423-CB0FFC311951}"/>
    <cellStyle name="Normal 4" xfId="9" xr:uid="{514B264F-3F39-9840-81CC-EA95485D8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238125</xdr:colOff>
      <xdr:row>7</xdr:row>
      <xdr:rowOff>79375</xdr:rowOff>
    </xdr:from>
    <xdr:to>
      <xdr:col>2</xdr:col>
      <xdr:colOff>452437</xdr:colOff>
      <xdr:row>7</xdr:row>
      <xdr:rowOff>80963</xdr:rowOff>
    </xdr:to>
    <xdr:cxnSp macro="">
      <xdr:nvCxnSpPr>
        <xdr:cNvPr id="2" name="Straight Arrow Connector 1">
          <a:extLst>
            <a:ext uri="{FF2B5EF4-FFF2-40B4-BE49-F238E27FC236}">
              <a16:creationId xmlns:a16="http://schemas.microsoft.com/office/drawing/2014/main" id="{4EC68884-1458-4544-BBF3-E8D36816340E}"/>
            </a:ext>
          </a:extLst>
        </xdr:cNvPr>
        <xdr:cNvCxnSpPr/>
      </xdr:nvCxnSpPr>
      <xdr:spPr>
        <a:xfrm>
          <a:off x="2478405" y="841375"/>
          <a:ext cx="19907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5509-1800-4222-AD86-67555BEB88CB}">
  <sheetPr>
    <pageSetUpPr fitToPage="1"/>
  </sheetPr>
  <dimension ref="A1:P37"/>
  <sheetViews>
    <sheetView tabSelected="1" zoomScale="115" workbookViewId="0">
      <pane xSplit="2" ySplit="12" topLeftCell="H13" activePane="bottomRight" state="frozen"/>
      <selection pane="topRight" activeCell="C1" sqref="C1"/>
      <selection pane="bottomLeft" activeCell="A12" sqref="A12"/>
      <selection pane="bottomRight" activeCell="K3" sqref="K3"/>
    </sheetView>
  </sheetViews>
  <sheetFormatPr defaultColWidth="9.140625" defaultRowHeight="15" customHeight="1" x14ac:dyDescent="0.2"/>
  <cols>
    <col min="1" max="1" width="12.5703125" style="7" customWidth="1"/>
    <col min="2" max="2" width="31.140625" style="7" bestFit="1" customWidth="1"/>
    <col min="3" max="3" width="8.42578125" style="7" customWidth="1"/>
    <col min="4" max="4" width="7" style="7" bestFit="1" customWidth="1"/>
    <col min="5" max="5" width="6.5703125" style="7" customWidth="1"/>
    <col min="6" max="6" width="9.42578125" style="7" bestFit="1" customWidth="1"/>
    <col min="7" max="7" width="12.7109375" style="7" bestFit="1" customWidth="1"/>
    <col min="8" max="8" width="13.7109375" style="7" customWidth="1"/>
    <col min="9" max="9" width="10.140625" style="7" bestFit="1" customWidth="1"/>
    <col min="10" max="10" width="6.140625" style="7" customWidth="1"/>
    <col min="11" max="11" width="6.85546875" style="7" customWidth="1"/>
    <col min="12" max="12" width="15.42578125" style="7" customWidth="1"/>
    <col min="13" max="13" width="13.140625" style="7" customWidth="1"/>
    <col min="14" max="14" width="15" style="7" customWidth="1"/>
    <col min="15" max="15" width="13.85546875" style="7" customWidth="1"/>
    <col min="16" max="16" width="13.42578125" style="7" customWidth="1"/>
    <col min="17" max="17" width="10.140625" style="7" bestFit="1" customWidth="1"/>
    <col min="18" max="18" width="11.5703125" style="7" bestFit="1" customWidth="1"/>
    <col min="19" max="19" width="6" style="7" bestFit="1" customWidth="1"/>
    <col min="20" max="20" width="8.85546875" style="7" bestFit="1" customWidth="1"/>
    <col min="21" max="21" width="9.42578125" style="7" bestFit="1" customWidth="1"/>
    <col min="22" max="16384" width="9.140625" style="7"/>
  </cols>
  <sheetData>
    <row r="1" spans="1:16" ht="15" customHeight="1" x14ac:dyDescent="0.25">
      <c r="A1" s="11" t="s">
        <v>78</v>
      </c>
    </row>
    <row r="2" spans="1:16" s="2" customFormat="1" x14ac:dyDescent="0.2">
      <c r="A2" s="2" t="s">
        <v>0</v>
      </c>
      <c r="B2" s="14" t="s">
        <v>39</v>
      </c>
      <c r="H2" s="2" t="s">
        <v>108</v>
      </c>
      <c r="J2" s="15" t="s">
        <v>16</v>
      </c>
      <c r="K2" s="2" t="s">
        <v>112</v>
      </c>
      <c r="L2" s="4"/>
      <c r="M2" s="4"/>
      <c r="N2" s="4"/>
      <c r="O2" s="4"/>
      <c r="P2" s="4"/>
    </row>
    <row r="3" spans="1:16" s="2" customFormat="1" x14ac:dyDescent="0.2">
      <c r="A3" s="2" t="s">
        <v>38</v>
      </c>
      <c r="B3" s="35" t="s">
        <v>106</v>
      </c>
      <c r="H3" s="2" t="s">
        <v>109</v>
      </c>
      <c r="J3" s="15"/>
      <c r="L3" s="4"/>
      <c r="M3" s="4"/>
      <c r="N3" s="4"/>
      <c r="O3" s="4"/>
      <c r="P3" s="4"/>
    </row>
    <row r="4" spans="1:16" s="2" customFormat="1" x14ac:dyDescent="0.2">
      <c r="A4" s="2" t="s">
        <v>1</v>
      </c>
      <c r="B4" s="16" t="s">
        <v>111</v>
      </c>
      <c r="J4" s="15"/>
      <c r="K4" s="2" t="s">
        <v>110</v>
      </c>
      <c r="L4" s="4"/>
      <c r="M4" s="4"/>
      <c r="N4" s="4"/>
      <c r="O4" s="4"/>
      <c r="P4" s="4"/>
    </row>
    <row r="5" spans="1:16" s="2" customFormat="1" x14ac:dyDescent="0.2">
      <c r="A5" s="2" t="s">
        <v>2</v>
      </c>
      <c r="B5" s="14" t="s">
        <v>37</v>
      </c>
    </row>
    <row r="6" spans="1:16" s="2" customFormat="1" ht="15.75" x14ac:dyDescent="0.25">
      <c r="A6" s="9" t="s">
        <v>21</v>
      </c>
      <c r="B6" s="10"/>
    </row>
    <row r="7" spans="1:16" s="2" customFormat="1" x14ac:dyDescent="0.2">
      <c r="B7" s="3"/>
    </row>
    <row r="8" spans="1:16" ht="15" customHeight="1" x14ac:dyDescent="0.2">
      <c r="A8" s="5" t="s">
        <v>3</v>
      </c>
      <c r="B8" s="5"/>
      <c r="C8" s="5"/>
      <c r="D8" s="5"/>
      <c r="E8" s="5"/>
      <c r="F8" s="5"/>
      <c r="G8" s="36">
        <v>44701</v>
      </c>
      <c r="H8" s="36">
        <v>44714</v>
      </c>
    </row>
    <row r="9" spans="1:16" ht="15" customHeight="1" x14ac:dyDescent="0.2">
      <c r="A9" s="6" t="s">
        <v>4</v>
      </c>
      <c r="B9" s="7" t="s">
        <v>5</v>
      </c>
      <c r="C9" s="8" t="s">
        <v>6</v>
      </c>
      <c r="D9" s="8"/>
      <c r="E9" s="8" t="s">
        <v>7</v>
      </c>
      <c r="F9" s="8" t="s">
        <v>79</v>
      </c>
      <c r="G9" s="8" t="s">
        <v>82</v>
      </c>
      <c r="H9" s="8" t="s">
        <v>82</v>
      </c>
      <c r="I9" s="7" t="s">
        <v>84</v>
      </c>
    </row>
    <row r="10" spans="1:16" ht="15" customHeight="1" x14ac:dyDescent="0.2">
      <c r="A10" s="6" t="s">
        <v>9</v>
      </c>
      <c r="B10" s="7" t="s">
        <v>10</v>
      </c>
      <c r="C10" s="8"/>
      <c r="E10" s="8" t="s">
        <v>11</v>
      </c>
      <c r="F10" s="8" t="s">
        <v>80</v>
      </c>
      <c r="G10" s="8" t="s">
        <v>83</v>
      </c>
      <c r="H10" s="8" t="s">
        <v>83</v>
      </c>
      <c r="I10" s="7" t="s">
        <v>8</v>
      </c>
    </row>
    <row r="11" spans="1:16" ht="15" customHeight="1" x14ac:dyDescent="0.2">
      <c r="A11" s="6"/>
      <c r="C11" s="8"/>
      <c r="D11" s="8" t="s">
        <v>12</v>
      </c>
      <c r="E11" s="8"/>
      <c r="F11" s="8"/>
    </row>
    <row r="12" spans="1:16" ht="15" customHeight="1" x14ac:dyDescent="0.2">
      <c r="A12" s="6"/>
      <c r="C12" s="8" t="s">
        <v>13</v>
      </c>
      <c r="D12" s="8" t="s">
        <v>14</v>
      </c>
      <c r="E12" s="8" t="s">
        <v>15</v>
      </c>
      <c r="F12" s="8" t="s">
        <v>81</v>
      </c>
      <c r="G12" s="8" t="s">
        <v>107</v>
      </c>
      <c r="H12" s="8" t="s">
        <v>107</v>
      </c>
      <c r="I12" s="7" t="s">
        <v>85</v>
      </c>
    </row>
    <row r="13" spans="1:16" ht="15" customHeight="1" x14ac:dyDescent="0.2">
      <c r="A13" s="6"/>
      <c r="B13" t="s">
        <v>43</v>
      </c>
      <c r="C13" t="s">
        <v>77</v>
      </c>
      <c r="D13" s="8"/>
      <c r="E13" s="8"/>
      <c r="F13" s="8"/>
      <c r="G13" t="s">
        <v>104</v>
      </c>
      <c r="H13" t="s">
        <v>105</v>
      </c>
    </row>
    <row r="14" spans="1:16" ht="15" customHeight="1" x14ac:dyDescent="0.2">
      <c r="A14" s="6">
        <v>7</v>
      </c>
      <c r="B14" t="s">
        <v>54</v>
      </c>
      <c r="C14" s="32">
        <v>111.92</v>
      </c>
      <c r="D14" s="17">
        <f>RANK(C14,$C$14:$C$25,0)</f>
        <v>4</v>
      </c>
      <c r="E14" s="32">
        <v>58.300000000000097</v>
      </c>
      <c r="F14" s="32">
        <v>8.6500000000000092</v>
      </c>
      <c r="G14" s="32">
        <v>38.500000000000099</v>
      </c>
      <c r="H14" s="32">
        <v>55.000000000000099</v>
      </c>
      <c r="I14" s="32">
        <v>39.763779527559102</v>
      </c>
    </row>
    <row r="15" spans="1:16" ht="15" customHeight="1" x14ac:dyDescent="0.2">
      <c r="A15" s="6">
        <v>1</v>
      </c>
      <c r="B15" t="s">
        <v>58</v>
      </c>
      <c r="C15" s="32">
        <v>57.89</v>
      </c>
      <c r="D15" s="17">
        <f t="shared" ref="D15:D25" si="0">RANK(C15,$C$14:$C$25,0)</f>
        <v>12</v>
      </c>
      <c r="E15" s="32">
        <v>55.799999999918001</v>
      </c>
      <c r="F15" s="32">
        <v>10.130000000000001</v>
      </c>
      <c r="G15" s="32">
        <v>41</v>
      </c>
      <c r="H15" s="32">
        <v>58</v>
      </c>
      <c r="I15" s="32">
        <v>51.771653543307103</v>
      </c>
    </row>
    <row r="16" spans="1:16" ht="15" customHeight="1" x14ac:dyDescent="0.2">
      <c r="A16" s="6">
        <v>3</v>
      </c>
      <c r="B16" t="s">
        <v>74</v>
      </c>
      <c r="C16" s="32">
        <v>115.175</v>
      </c>
      <c r="D16" s="17">
        <f t="shared" si="0"/>
        <v>2</v>
      </c>
      <c r="E16" s="32">
        <v>58.45</v>
      </c>
      <c r="F16" s="32">
        <v>8.6999999999999993</v>
      </c>
      <c r="G16" s="32">
        <v>42</v>
      </c>
      <c r="H16" s="32">
        <v>59</v>
      </c>
      <c r="I16" s="32">
        <v>37.007874015748001</v>
      </c>
    </row>
    <row r="17" spans="1:9" ht="15" customHeight="1" x14ac:dyDescent="0.2">
      <c r="A17" s="6">
        <v>4</v>
      </c>
      <c r="B17" t="s">
        <v>64</v>
      </c>
      <c r="C17" s="32">
        <v>103.97499999999999</v>
      </c>
      <c r="D17" s="17">
        <f t="shared" si="0"/>
        <v>9</v>
      </c>
      <c r="E17" s="32">
        <v>57.7</v>
      </c>
      <c r="F17" s="32">
        <v>9.2550000000000008</v>
      </c>
      <c r="G17" s="32">
        <v>40</v>
      </c>
      <c r="H17" s="32">
        <v>59</v>
      </c>
      <c r="I17" s="32">
        <v>40.5511811023622</v>
      </c>
    </row>
    <row r="18" spans="1:9" ht="15" customHeight="1" x14ac:dyDescent="0.2">
      <c r="A18" s="6">
        <v>8</v>
      </c>
      <c r="B18" t="s">
        <v>69</v>
      </c>
      <c r="C18" s="32">
        <v>114.57</v>
      </c>
      <c r="D18" s="17">
        <f t="shared" si="0"/>
        <v>3</v>
      </c>
      <c r="E18" s="32">
        <v>58</v>
      </c>
      <c r="F18" s="32">
        <v>8.06</v>
      </c>
      <c r="G18" s="32">
        <v>39</v>
      </c>
      <c r="H18" s="32">
        <v>56</v>
      </c>
      <c r="I18" s="32">
        <v>39.370078740157503</v>
      </c>
    </row>
    <row r="19" spans="1:9" ht="15" customHeight="1" x14ac:dyDescent="0.2">
      <c r="A19" s="6">
        <v>9</v>
      </c>
      <c r="B19" t="s">
        <v>62</v>
      </c>
      <c r="C19" s="32">
        <v>105.65</v>
      </c>
      <c r="D19" s="17">
        <f t="shared" si="0"/>
        <v>8</v>
      </c>
      <c r="E19" s="32">
        <v>56.95</v>
      </c>
      <c r="F19" s="32">
        <v>8.9849999999999994</v>
      </c>
      <c r="G19" s="32">
        <v>43</v>
      </c>
      <c r="H19" s="32">
        <v>57</v>
      </c>
      <c r="I19" s="32">
        <v>35.236220472440998</v>
      </c>
    </row>
    <row r="20" spans="1:9" ht="15" customHeight="1" x14ac:dyDescent="0.2">
      <c r="A20" s="6">
        <v>10</v>
      </c>
      <c r="B20" t="s">
        <v>75</v>
      </c>
      <c r="C20" s="32">
        <v>125.78</v>
      </c>
      <c r="D20" s="17">
        <f t="shared" si="0"/>
        <v>1</v>
      </c>
      <c r="E20" s="32">
        <v>60.4</v>
      </c>
      <c r="F20" s="32">
        <v>10.195</v>
      </c>
      <c r="G20" s="32">
        <v>41</v>
      </c>
      <c r="H20" s="32">
        <v>58</v>
      </c>
      <c r="I20" s="32">
        <v>37.795275590551199</v>
      </c>
    </row>
    <row r="21" spans="1:9" ht="15" customHeight="1" x14ac:dyDescent="0.2">
      <c r="A21" s="6">
        <v>11</v>
      </c>
      <c r="B21" t="s">
        <v>60</v>
      </c>
      <c r="C21" s="32">
        <v>106.03</v>
      </c>
      <c r="D21" s="17">
        <f t="shared" si="0"/>
        <v>7</v>
      </c>
      <c r="E21" s="32">
        <v>60.3</v>
      </c>
      <c r="F21" s="32">
        <v>8.7550000000000008</v>
      </c>
      <c r="G21" s="32">
        <v>42</v>
      </c>
      <c r="H21" s="32">
        <v>59</v>
      </c>
      <c r="I21" s="32">
        <v>36.023622047244103</v>
      </c>
    </row>
    <row r="22" spans="1:9" ht="15" customHeight="1" x14ac:dyDescent="0.2">
      <c r="A22" s="6">
        <v>12</v>
      </c>
      <c r="B22" t="s">
        <v>66</v>
      </c>
      <c r="C22" s="32">
        <v>101.96</v>
      </c>
      <c r="D22" s="17">
        <f t="shared" si="0"/>
        <v>11</v>
      </c>
      <c r="E22" s="32">
        <v>57.05</v>
      </c>
      <c r="F22" s="32">
        <v>8.99</v>
      </c>
      <c r="G22" s="32">
        <v>40</v>
      </c>
      <c r="H22" s="32">
        <v>59</v>
      </c>
      <c r="I22" s="32">
        <v>34.251968503937</v>
      </c>
    </row>
    <row r="23" spans="1:9" ht="15" customHeight="1" x14ac:dyDescent="0.2">
      <c r="A23" s="6">
        <v>5</v>
      </c>
      <c r="B23" t="s">
        <v>73</v>
      </c>
      <c r="C23" s="32">
        <v>103.11</v>
      </c>
      <c r="D23" s="17">
        <f t="shared" si="0"/>
        <v>10</v>
      </c>
      <c r="E23" s="32">
        <v>55.65</v>
      </c>
      <c r="F23" s="32">
        <v>9.3350000000000009</v>
      </c>
      <c r="G23" s="32">
        <v>36</v>
      </c>
      <c r="H23" s="32">
        <v>56</v>
      </c>
      <c r="I23" s="32">
        <v>30.511811023622101</v>
      </c>
    </row>
    <row r="24" spans="1:9" ht="15" customHeight="1" x14ac:dyDescent="0.2">
      <c r="A24" s="6">
        <v>6</v>
      </c>
      <c r="B24" t="s">
        <v>68</v>
      </c>
      <c r="C24" s="32">
        <v>108.51</v>
      </c>
      <c r="D24" s="17">
        <f t="shared" si="0"/>
        <v>5</v>
      </c>
      <c r="E24" s="32">
        <v>57.549999999999898</v>
      </c>
      <c r="F24" s="32">
        <v>9.3750000000000195</v>
      </c>
      <c r="G24" s="32">
        <v>36.500000000000099</v>
      </c>
      <c r="H24" s="32">
        <v>54.000000000000099</v>
      </c>
      <c r="I24" s="32">
        <v>37.795275590551299</v>
      </c>
    </row>
    <row r="25" spans="1:9" ht="15" customHeight="1" x14ac:dyDescent="0.2">
      <c r="A25" s="6">
        <v>2</v>
      </c>
      <c r="B25" t="s">
        <v>71</v>
      </c>
      <c r="C25" s="32">
        <v>108.205</v>
      </c>
      <c r="D25" s="17">
        <f t="shared" si="0"/>
        <v>6</v>
      </c>
      <c r="E25" s="32">
        <v>59.3</v>
      </c>
      <c r="F25" s="32">
        <v>9.375</v>
      </c>
      <c r="G25" s="32">
        <v>42</v>
      </c>
      <c r="H25" s="32">
        <v>59</v>
      </c>
      <c r="I25" s="32">
        <v>41.141732283464599</v>
      </c>
    </row>
    <row r="26" spans="1:9" ht="15" customHeight="1" x14ac:dyDescent="0.2">
      <c r="A26" s="6"/>
      <c r="C26" s="17"/>
      <c r="D26" s="17"/>
      <c r="E26" s="17"/>
      <c r="F26" s="17"/>
      <c r="G26" s="18"/>
      <c r="H26" s="18"/>
      <c r="I26" s="18"/>
    </row>
    <row r="27" spans="1:9" ht="15" customHeight="1" x14ac:dyDescent="0.2">
      <c r="A27" s="6"/>
      <c r="C27" s="17"/>
      <c r="D27" s="17"/>
      <c r="E27" s="17"/>
      <c r="F27" s="17"/>
      <c r="G27" s="18"/>
      <c r="H27" s="18"/>
      <c r="I27" s="18"/>
    </row>
    <row r="28" spans="1:9" ht="15" customHeight="1" x14ac:dyDescent="0.2">
      <c r="A28" s="1"/>
      <c r="B28" s="12" t="s">
        <v>17</v>
      </c>
      <c r="C28" s="18">
        <f>AVERAGE(C14:C25)</f>
        <v>105.23124999999999</v>
      </c>
      <c r="D28" s="18" t="s">
        <v>16</v>
      </c>
      <c r="E28" s="18">
        <f t="shared" ref="E28:I28" si="1">AVERAGE(E14:E25)</f>
        <v>57.95416666665983</v>
      </c>
      <c r="F28" s="18">
        <f t="shared" si="1"/>
        <v>9.1504166666666684</v>
      </c>
      <c r="G28" s="18">
        <f t="shared" si="1"/>
        <v>40.08333333333335</v>
      </c>
      <c r="H28" s="18">
        <f t="shared" si="1"/>
        <v>57.416666666666686</v>
      </c>
      <c r="I28" s="18">
        <f t="shared" si="1"/>
        <v>38.435039370078762</v>
      </c>
    </row>
    <row r="29" spans="1:9" ht="15" customHeight="1" x14ac:dyDescent="0.2">
      <c r="A29" s="1"/>
      <c r="B29" s="12" t="s">
        <v>18</v>
      </c>
      <c r="C29" s="32">
        <f>(SQRT(C33)/C28)*100</f>
        <v>6.2870012119111358</v>
      </c>
      <c r="D29" s="18"/>
      <c r="E29" s="32">
        <f t="shared" ref="E29:I29" si="2">(SQRT(E33)/E28)*100</f>
        <v>0.99302572342672091</v>
      </c>
      <c r="F29" s="32">
        <f t="shared" si="2"/>
        <v>4.3257947697974179</v>
      </c>
      <c r="G29" s="32">
        <f t="shared" si="2"/>
        <v>3.7692989984111982</v>
      </c>
      <c r="H29" s="32">
        <f t="shared" si="2"/>
        <v>1.5742476454190997</v>
      </c>
      <c r="I29" s="32">
        <f t="shared" si="2"/>
        <v>3.9475290018398259</v>
      </c>
    </row>
    <row r="30" spans="1:9" ht="15" customHeight="1" x14ac:dyDescent="0.2">
      <c r="A30" s="1"/>
      <c r="B30" s="13" t="s">
        <v>19</v>
      </c>
      <c r="C30" s="18">
        <f>MAX(C14:C26)</f>
        <v>125.78</v>
      </c>
      <c r="D30" s="18" t="s">
        <v>16</v>
      </c>
      <c r="E30" s="18">
        <f>MAX(E14:E26)</f>
        <v>60.4</v>
      </c>
      <c r="F30" s="18">
        <f t="shared" ref="F30:I30" si="3">MAX(F14:F26)</f>
        <v>10.195</v>
      </c>
      <c r="G30" s="18">
        <f t="shared" si="3"/>
        <v>43</v>
      </c>
      <c r="H30" s="18">
        <f t="shared" si="3"/>
        <v>59</v>
      </c>
      <c r="I30" s="18">
        <f t="shared" si="3"/>
        <v>51.771653543307103</v>
      </c>
    </row>
    <row r="31" spans="1:9" ht="15" customHeight="1" x14ac:dyDescent="0.2">
      <c r="A31" s="1"/>
      <c r="B31" s="13" t="s">
        <v>20</v>
      </c>
      <c r="C31" s="18">
        <f>MIN(C14:C25)</f>
        <v>57.89</v>
      </c>
      <c r="D31" s="18" t="s">
        <v>16</v>
      </c>
      <c r="E31" s="18">
        <f>MIN(E14:E25)</f>
        <v>55.65</v>
      </c>
      <c r="F31" s="18">
        <f t="shared" ref="F31:I31" si="4">MIN(F14:F25)</f>
        <v>8.06</v>
      </c>
      <c r="G31" s="18">
        <f t="shared" si="4"/>
        <v>36</v>
      </c>
      <c r="H31" s="18">
        <f t="shared" si="4"/>
        <v>54.000000000000099</v>
      </c>
      <c r="I31" s="18">
        <f t="shared" si="4"/>
        <v>30.511811023622101</v>
      </c>
    </row>
    <row r="32" spans="1:9" ht="15" customHeight="1" x14ac:dyDescent="0.2">
      <c r="C32" s="18"/>
      <c r="D32" s="18"/>
      <c r="E32" s="18"/>
      <c r="F32" s="18"/>
      <c r="G32" s="18"/>
      <c r="H32" s="18"/>
      <c r="I32" s="18"/>
    </row>
    <row r="33" spans="2:9" ht="15" customHeight="1" x14ac:dyDescent="0.2">
      <c r="B33" s="7" t="s">
        <v>86</v>
      </c>
      <c r="C33" s="18">
        <v>43.77</v>
      </c>
      <c r="D33" s="18"/>
      <c r="E33" s="18">
        <v>0.33119999999999999</v>
      </c>
      <c r="F33" s="18">
        <v>0.15668000000000001</v>
      </c>
      <c r="G33" s="18">
        <v>2.2827000000000002</v>
      </c>
      <c r="H33" s="18">
        <v>0.81699999999999995</v>
      </c>
      <c r="I33" s="18">
        <v>2.302</v>
      </c>
    </row>
    <row r="34" spans="2:9" ht="15" customHeight="1" x14ac:dyDescent="0.2">
      <c r="B34" s="7" t="s">
        <v>89</v>
      </c>
      <c r="C34" s="18">
        <f>_xlfn.T.INV.2T(0.1,11)</f>
        <v>1.7958848187040437</v>
      </c>
      <c r="D34" s="18"/>
      <c r="E34" s="18">
        <f t="shared" ref="E34:I34" si="5">_xlfn.T.INV.2T(0.1,11)</f>
        <v>1.7958848187040437</v>
      </c>
      <c r="F34" s="18">
        <f t="shared" si="5"/>
        <v>1.7958848187040437</v>
      </c>
      <c r="G34" s="18">
        <f t="shared" si="5"/>
        <v>1.7958848187040437</v>
      </c>
      <c r="H34" s="18">
        <f t="shared" si="5"/>
        <v>1.7958848187040437</v>
      </c>
      <c r="I34" s="18">
        <f t="shared" si="5"/>
        <v>1.7958848187040437</v>
      </c>
    </row>
    <row r="35" spans="2:9" ht="15" customHeight="1" x14ac:dyDescent="0.2">
      <c r="B35" s="7" t="s">
        <v>87</v>
      </c>
      <c r="C35" s="18">
        <v>11</v>
      </c>
      <c r="D35" s="18"/>
      <c r="E35" s="18">
        <v>11</v>
      </c>
      <c r="F35" s="18">
        <v>11</v>
      </c>
      <c r="G35" s="18">
        <v>11</v>
      </c>
      <c r="H35" s="18">
        <v>11</v>
      </c>
      <c r="I35" s="18">
        <v>11</v>
      </c>
    </row>
    <row r="36" spans="2:9" ht="15" customHeight="1" x14ac:dyDescent="0.2">
      <c r="B36" s="7" t="s">
        <v>88</v>
      </c>
      <c r="C36" s="18">
        <f>C34*(SQRT(C33/2))</f>
        <v>8.4014017843869659</v>
      </c>
      <c r="D36" s="18"/>
      <c r="E36" s="18">
        <f t="shared" ref="E36:I36" si="6">E34*(SQRT(E33/2))</f>
        <v>0.73081700712815534</v>
      </c>
      <c r="F36" s="18">
        <f t="shared" si="6"/>
        <v>0.5026552961781332</v>
      </c>
      <c r="G36" s="18">
        <f t="shared" si="6"/>
        <v>1.9186152883315764</v>
      </c>
      <c r="H36" s="18">
        <f t="shared" si="6"/>
        <v>1.1478219078838412</v>
      </c>
      <c r="I36" s="18">
        <f t="shared" si="6"/>
        <v>1.9267090664242634</v>
      </c>
    </row>
    <row r="37" spans="2:9" ht="15" customHeight="1" x14ac:dyDescent="0.2">
      <c r="H37" s="18" t="s">
        <v>16</v>
      </c>
      <c r="I37" s="18" t="s">
        <v>16</v>
      </c>
    </row>
  </sheetData>
  <printOptions horizontalCentered="1" gridLines="1" gridLinesSet="0"/>
  <pageMargins left="0.5" right="0.5" top="0.75" bottom="0.25" header="0.25" footer="0.5"/>
  <pageSetup scale="75"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03B7-6D68-834B-AA9F-9E61452E694E}">
  <dimension ref="A1:AM25"/>
  <sheetViews>
    <sheetView workbookViewId="0">
      <pane ySplit="1" topLeftCell="A2" activePane="bottomLeft" state="frozen"/>
      <selection pane="bottomLeft" activeCell="C10" sqref="C10:C13"/>
    </sheetView>
  </sheetViews>
  <sheetFormatPr defaultColWidth="9.140625" defaultRowHeight="15" x14ac:dyDescent="0.25"/>
  <cols>
    <col min="1" max="1" width="9.140625" style="23" bestFit="1" customWidth="1"/>
    <col min="2" max="2" width="5.42578125" style="23" bestFit="1" customWidth="1"/>
    <col min="3" max="3" width="7.140625" style="23" bestFit="1" customWidth="1"/>
    <col min="4" max="4" width="16.140625" style="23" bestFit="1" customWidth="1"/>
    <col min="5" max="5" width="6.140625" style="23" customWidth="1"/>
    <col min="6" max="6" width="54" style="23" customWidth="1"/>
    <col min="7" max="7" width="5.140625" style="22" hidden="1" customWidth="1"/>
    <col min="8" max="8" width="6.140625" style="22" hidden="1" customWidth="1"/>
    <col min="9" max="9" width="7.42578125" style="22" hidden="1" customWidth="1"/>
    <col min="10" max="10" width="8.42578125" style="22" hidden="1" customWidth="1"/>
    <col min="11" max="11" width="11.42578125" style="22" hidden="1" customWidth="1"/>
    <col min="12" max="12" width="14.140625" style="22" customWidth="1"/>
    <col min="13" max="13" width="7" style="22" hidden="1" customWidth="1"/>
    <col min="14" max="14" width="5.42578125" style="22" hidden="1" customWidth="1"/>
    <col min="15" max="15" width="7" style="22" hidden="1" customWidth="1"/>
    <col min="16" max="16" width="6.42578125" style="22" hidden="1" customWidth="1"/>
    <col min="17" max="17" width="8" style="22" hidden="1" customWidth="1"/>
    <col min="18" max="18" width="4.42578125" style="22" hidden="1" customWidth="1"/>
    <col min="19" max="19" width="9.42578125" style="22" customWidth="1"/>
    <col min="20" max="20" width="9.42578125" style="22" hidden="1" customWidth="1"/>
    <col min="21" max="21" width="5.140625" style="22" hidden="1" customWidth="1"/>
    <col min="22" max="22" width="12.42578125" style="22" customWidth="1"/>
    <col min="23" max="23" width="6.5703125" style="22" bestFit="1" customWidth="1"/>
    <col min="24" max="24" width="9.42578125" style="22" bestFit="1" customWidth="1"/>
    <col min="25" max="25" width="9.5703125" style="22" bestFit="1" customWidth="1"/>
    <col min="26" max="26" width="7.42578125" style="22" bestFit="1" customWidth="1"/>
    <col min="27" max="27" width="9.42578125" style="22" bestFit="1" customWidth="1"/>
    <col min="28" max="28" width="10" style="22" bestFit="1" customWidth="1"/>
    <col min="29" max="29" width="10.85546875" style="22" bestFit="1" customWidth="1"/>
    <col min="30" max="30" width="11" style="22" bestFit="1" customWidth="1"/>
    <col min="31" max="16384" width="9.140625" style="22"/>
  </cols>
  <sheetData>
    <row r="1" spans="1:39" x14ac:dyDescent="0.25">
      <c r="A1" s="19" t="s">
        <v>41</v>
      </c>
      <c r="B1" s="19" t="s">
        <v>42</v>
      </c>
      <c r="C1" s="19" t="s">
        <v>4</v>
      </c>
      <c r="D1" s="19" t="s">
        <v>43</v>
      </c>
      <c r="E1" s="19" t="s">
        <v>40</v>
      </c>
      <c r="F1" s="19" t="s">
        <v>44</v>
      </c>
      <c r="G1" s="20" t="s">
        <v>90</v>
      </c>
      <c r="H1" s="20" t="s">
        <v>91</v>
      </c>
      <c r="I1" s="20" t="s">
        <v>92</v>
      </c>
      <c r="J1" s="20" t="s">
        <v>93</v>
      </c>
      <c r="K1" s="20" t="s">
        <v>45</v>
      </c>
      <c r="L1" s="20" t="s">
        <v>94</v>
      </c>
      <c r="M1" s="20" t="s">
        <v>95</v>
      </c>
      <c r="N1" s="20" t="s">
        <v>96</v>
      </c>
      <c r="O1" s="20" t="s">
        <v>97</v>
      </c>
      <c r="P1" s="20" t="s">
        <v>98</v>
      </c>
      <c r="Q1" s="20" t="s">
        <v>99</v>
      </c>
      <c r="R1" s="20" t="s">
        <v>100</v>
      </c>
      <c r="S1" s="20" t="s">
        <v>80</v>
      </c>
      <c r="T1" s="20" t="s">
        <v>101</v>
      </c>
      <c r="U1" s="20" t="s">
        <v>102</v>
      </c>
      <c r="V1" s="20" t="s">
        <v>103</v>
      </c>
      <c r="W1" s="20" t="s">
        <v>46</v>
      </c>
      <c r="X1" s="20" t="s">
        <v>47</v>
      </c>
      <c r="Y1" s="20" t="s">
        <v>48</v>
      </c>
      <c r="Z1" s="20" t="s">
        <v>49</v>
      </c>
      <c r="AA1" s="20" t="s">
        <v>50</v>
      </c>
      <c r="AB1" s="20" t="s">
        <v>51</v>
      </c>
      <c r="AC1" s="20" t="s">
        <v>52</v>
      </c>
      <c r="AD1" s="21" t="s">
        <v>53</v>
      </c>
    </row>
    <row r="2" spans="1:39" x14ac:dyDescent="0.25">
      <c r="A2" s="23">
        <v>2</v>
      </c>
      <c r="B2" s="23">
        <v>7002</v>
      </c>
      <c r="C2" s="23">
        <v>1</v>
      </c>
      <c r="D2" s="23" t="s">
        <v>58</v>
      </c>
      <c r="E2" s="23">
        <v>1</v>
      </c>
      <c r="F2" s="23" t="s">
        <v>59</v>
      </c>
      <c r="G2" s="25" t="s">
        <v>56</v>
      </c>
      <c r="H2" s="25" t="s">
        <v>56</v>
      </c>
      <c r="I2" s="22" t="s">
        <v>56</v>
      </c>
      <c r="J2" s="22" t="s">
        <v>56</v>
      </c>
      <c r="K2" s="22" t="s">
        <v>57</v>
      </c>
      <c r="L2" s="33">
        <v>41</v>
      </c>
      <c r="M2" s="26" t="s">
        <v>56</v>
      </c>
      <c r="N2" s="26" t="s">
        <v>56</v>
      </c>
      <c r="O2" s="26" t="s">
        <v>56</v>
      </c>
      <c r="P2" s="27" t="s">
        <v>56</v>
      </c>
      <c r="Q2" s="26" t="s">
        <v>56</v>
      </c>
      <c r="R2" s="26" t="s">
        <v>56</v>
      </c>
      <c r="S2" s="34">
        <v>9.93</v>
      </c>
      <c r="T2" s="26" t="s">
        <v>56</v>
      </c>
      <c r="U2" s="27" t="s">
        <v>56</v>
      </c>
      <c r="V2" s="33">
        <v>57</v>
      </c>
      <c r="W2" s="28">
        <v>130</v>
      </c>
      <c r="X2" s="29">
        <v>215.9</v>
      </c>
      <c r="Y2" s="28">
        <v>5.5</v>
      </c>
      <c r="Z2" s="30">
        <v>1520</v>
      </c>
      <c r="AA2" s="28">
        <f t="shared" ref="AA2:AA25" si="0">AD2*0.01487</f>
        <v>62.34409837146827</v>
      </c>
      <c r="AB2" s="31">
        <v>55.8</v>
      </c>
      <c r="AC2" s="29">
        <f t="shared" ref="AC2:AC13" si="1">AB2*1.287</f>
        <v>71.814599999999999</v>
      </c>
      <c r="AD2" s="22">
        <f t="shared" ref="AD2:AD25" si="2">Z2*(595.516)/X2</f>
        <v>4192.6091709124594</v>
      </c>
    </row>
    <row r="3" spans="1:39" x14ac:dyDescent="0.25">
      <c r="A3" s="23">
        <v>10</v>
      </c>
      <c r="B3" s="23">
        <v>7010</v>
      </c>
      <c r="C3" s="23">
        <v>2</v>
      </c>
      <c r="D3" s="23" t="s">
        <v>71</v>
      </c>
      <c r="E3" s="23">
        <v>1</v>
      </c>
      <c r="F3" s="23" t="s">
        <v>72</v>
      </c>
      <c r="G3" s="25" t="s">
        <v>56</v>
      </c>
      <c r="H3" s="25" t="s">
        <v>56</v>
      </c>
      <c r="I3" s="22" t="s">
        <v>56</v>
      </c>
      <c r="J3" s="22" t="s">
        <v>56</v>
      </c>
      <c r="K3" s="22" t="s">
        <v>57</v>
      </c>
      <c r="L3" s="33">
        <v>41</v>
      </c>
      <c r="M3" s="26" t="s">
        <v>56</v>
      </c>
      <c r="N3" s="26" t="s">
        <v>56</v>
      </c>
      <c r="O3" s="26" t="s">
        <v>56</v>
      </c>
      <c r="P3" s="27" t="s">
        <v>56</v>
      </c>
      <c r="Q3" s="26" t="s">
        <v>56</v>
      </c>
      <c r="R3" s="26" t="s">
        <v>56</v>
      </c>
      <c r="S3" s="34">
        <v>9.27</v>
      </c>
      <c r="T3" s="26" t="s">
        <v>56</v>
      </c>
      <c r="U3" s="27" t="s">
        <v>56</v>
      </c>
      <c r="V3" s="33">
        <v>59</v>
      </c>
      <c r="W3" s="28">
        <v>108</v>
      </c>
      <c r="X3" s="29">
        <v>213.36</v>
      </c>
      <c r="Y3" s="28">
        <v>5.5</v>
      </c>
      <c r="Z3" s="30">
        <v>2770</v>
      </c>
      <c r="AA3" s="28">
        <f t="shared" si="0"/>
        <v>114.96646273153353</v>
      </c>
      <c r="AB3" s="31">
        <v>58.9</v>
      </c>
      <c r="AC3" s="29">
        <f t="shared" si="1"/>
        <v>75.804299999999998</v>
      </c>
      <c r="AD3" s="22">
        <f t="shared" si="2"/>
        <v>7731.4366329208833</v>
      </c>
      <c r="AE3" s="24"/>
      <c r="AF3" s="24"/>
      <c r="AG3" s="24"/>
      <c r="AH3" s="24"/>
      <c r="AI3" s="24"/>
      <c r="AJ3" s="24"/>
      <c r="AK3" s="24"/>
      <c r="AL3" s="24"/>
      <c r="AM3" s="24"/>
    </row>
    <row r="4" spans="1:39" x14ac:dyDescent="0.25">
      <c r="A4" s="23">
        <v>16</v>
      </c>
      <c r="B4" s="23">
        <v>7016</v>
      </c>
      <c r="C4" s="23">
        <v>3</v>
      </c>
      <c r="D4" s="23" t="s">
        <v>74</v>
      </c>
      <c r="E4" s="23">
        <v>1</v>
      </c>
      <c r="F4" s="23" t="s">
        <v>56</v>
      </c>
      <c r="G4" s="25" t="s">
        <v>56</v>
      </c>
      <c r="H4" s="25" t="s">
        <v>56</v>
      </c>
      <c r="I4" s="22" t="s">
        <v>56</v>
      </c>
      <c r="J4" s="22" t="s">
        <v>56</v>
      </c>
      <c r="K4" s="22" t="s">
        <v>57</v>
      </c>
      <c r="L4" s="33">
        <v>43</v>
      </c>
      <c r="M4" s="26" t="s">
        <v>56</v>
      </c>
      <c r="N4" s="26" t="s">
        <v>56</v>
      </c>
      <c r="O4" s="26" t="s">
        <v>56</v>
      </c>
      <c r="P4" s="27" t="s">
        <v>56</v>
      </c>
      <c r="Q4" s="26" t="s">
        <v>56</v>
      </c>
      <c r="R4" s="26" t="s">
        <v>56</v>
      </c>
      <c r="S4" s="34">
        <v>8.58</v>
      </c>
      <c r="T4" s="26" t="s">
        <v>56</v>
      </c>
      <c r="U4" s="27" t="s">
        <v>56</v>
      </c>
      <c r="V4" s="33">
        <v>59</v>
      </c>
      <c r="W4" s="28">
        <v>97</v>
      </c>
      <c r="X4" s="29">
        <v>231.14000000000001</v>
      </c>
      <c r="Y4" s="28">
        <v>5.5</v>
      </c>
      <c r="Z4" s="30">
        <v>3175</v>
      </c>
      <c r="AA4" s="28">
        <f t="shared" si="0"/>
        <v>121.63905109890108</v>
      </c>
      <c r="AB4" s="31">
        <v>58.8</v>
      </c>
      <c r="AC4" s="29">
        <f t="shared" si="1"/>
        <v>75.675599999999989</v>
      </c>
      <c r="AD4" s="22">
        <f t="shared" si="2"/>
        <v>8180.1648351648337</v>
      </c>
    </row>
    <row r="5" spans="1:39" x14ac:dyDescent="0.25">
      <c r="A5" s="23">
        <v>6</v>
      </c>
      <c r="B5" s="23">
        <v>7006</v>
      </c>
      <c r="C5" s="23">
        <v>4</v>
      </c>
      <c r="D5" s="23" t="s">
        <v>64</v>
      </c>
      <c r="E5" s="23">
        <v>1</v>
      </c>
      <c r="F5" s="23" t="s">
        <v>65</v>
      </c>
      <c r="G5" s="25" t="s">
        <v>56</v>
      </c>
      <c r="H5" s="25" t="s">
        <v>56</v>
      </c>
      <c r="I5" s="22" t="s">
        <v>56</v>
      </c>
      <c r="J5" s="22" t="s">
        <v>56</v>
      </c>
      <c r="K5" s="22" t="s">
        <v>57</v>
      </c>
      <c r="L5" s="33">
        <v>39</v>
      </c>
      <c r="M5" s="26" t="s">
        <v>56</v>
      </c>
      <c r="N5" s="26" t="s">
        <v>56</v>
      </c>
      <c r="O5" s="26" t="s">
        <v>56</v>
      </c>
      <c r="P5" s="27" t="s">
        <v>56</v>
      </c>
      <c r="Q5" s="26" t="s">
        <v>56</v>
      </c>
      <c r="R5" s="26" t="s">
        <v>56</v>
      </c>
      <c r="S5" s="34">
        <v>9.42</v>
      </c>
      <c r="T5" s="26" t="s">
        <v>56</v>
      </c>
      <c r="U5" s="27" t="s">
        <v>56</v>
      </c>
      <c r="V5" s="33">
        <v>59</v>
      </c>
      <c r="W5" s="28">
        <v>105</v>
      </c>
      <c r="X5" s="29">
        <v>251.46</v>
      </c>
      <c r="Y5" s="28">
        <v>5.5</v>
      </c>
      <c r="Z5" s="30">
        <v>2890</v>
      </c>
      <c r="AA5" s="28">
        <f t="shared" si="0"/>
        <v>101.77317759802752</v>
      </c>
      <c r="AB5" s="31">
        <v>57.4</v>
      </c>
      <c r="AC5" s="29">
        <f t="shared" si="1"/>
        <v>73.873799999999989</v>
      </c>
      <c r="AD5" s="22">
        <f t="shared" si="2"/>
        <v>6844.1948620058856</v>
      </c>
    </row>
    <row r="6" spans="1:39" x14ac:dyDescent="0.25">
      <c r="A6" s="23">
        <v>14</v>
      </c>
      <c r="B6" s="23">
        <v>7014</v>
      </c>
      <c r="C6" s="23">
        <v>5</v>
      </c>
      <c r="D6" s="23" t="s">
        <v>73</v>
      </c>
      <c r="E6" s="23">
        <v>1</v>
      </c>
      <c r="F6" s="23" t="s">
        <v>56</v>
      </c>
      <c r="G6" s="25" t="s">
        <v>56</v>
      </c>
      <c r="H6" s="25" t="s">
        <v>56</v>
      </c>
      <c r="I6" s="22" t="s">
        <v>56</v>
      </c>
      <c r="J6" s="22" t="s">
        <v>56</v>
      </c>
      <c r="K6" s="22" t="s">
        <v>57</v>
      </c>
      <c r="L6" s="33">
        <v>36</v>
      </c>
      <c r="M6" s="26" t="s">
        <v>56</v>
      </c>
      <c r="N6" s="26" t="s">
        <v>56</v>
      </c>
      <c r="O6" s="26" t="s">
        <v>56</v>
      </c>
      <c r="P6" s="27" t="s">
        <v>56</v>
      </c>
      <c r="Q6" s="26" t="s">
        <v>56</v>
      </c>
      <c r="R6" s="26" t="s">
        <v>56</v>
      </c>
      <c r="S6" s="34">
        <v>9.58</v>
      </c>
      <c r="T6" s="26" t="s">
        <v>56</v>
      </c>
      <c r="U6" s="27" t="s">
        <v>56</v>
      </c>
      <c r="V6" s="33">
        <v>55</v>
      </c>
      <c r="W6" s="28">
        <v>76</v>
      </c>
      <c r="X6" s="29">
        <v>231.14000000000001</v>
      </c>
      <c r="Y6" s="28">
        <v>5.5</v>
      </c>
      <c r="Z6" s="30">
        <v>2705</v>
      </c>
      <c r="AA6" s="28">
        <f t="shared" si="0"/>
        <v>103.63264038504801</v>
      </c>
      <c r="AB6" s="31">
        <v>55.4</v>
      </c>
      <c r="AC6" s="29">
        <f t="shared" si="1"/>
        <v>71.299799999999991</v>
      </c>
      <c r="AD6" s="22">
        <f t="shared" si="2"/>
        <v>6969.2427965735042</v>
      </c>
    </row>
    <row r="7" spans="1:39" x14ac:dyDescent="0.25">
      <c r="A7" s="23">
        <v>8</v>
      </c>
      <c r="B7" s="23">
        <v>7008</v>
      </c>
      <c r="C7" s="23">
        <v>6</v>
      </c>
      <c r="D7" s="23" t="s">
        <v>68</v>
      </c>
      <c r="E7" s="23">
        <v>1</v>
      </c>
      <c r="F7" s="23" t="s">
        <v>56</v>
      </c>
      <c r="G7" s="25" t="s">
        <v>56</v>
      </c>
      <c r="H7" s="25" t="s">
        <v>56</v>
      </c>
      <c r="I7" s="22" t="s">
        <v>56</v>
      </c>
      <c r="J7" s="22" t="s">
        <v>56</v>
      </c>
      <c r="K7" s="22" t="s">
        <v>57</v>
      </c>
      <c r="L7" s="33">
        <v>37</v>
      </c>
      <c r="M7" s="26" t="s">
        <v>56</v>
      </c>
      <c r="N7" s="26" t="s">
        <v>56</v>
      </c>
      <c r="O7" s="26" t="s">
        <v>56</v>
      </c>
      <c r="P7" s="27" t="s">
        <v>56</v>
      </c>
      <c r="Q7" s="26" t="s">
        <v>56</v>
      </c>
      <c r="R7" s="26" t="s">
        <v>56</v>
      </c>
      <c r="S7" s="34">
        <v>9.4600000000000009</v>
      </c>
      <c r="T7" s="26" t="s">
        <v>56</v>
      </c>
      <c r="U7" s="27" t="s">
        <v>56</v>
      </c>
      <c r="V7" s="33">
        <v>55</v>
      </c>
      <c r="W7" s="28">
        <v>97</v>
      </c>
      <c r="X7" s="29">
        <v>218.44</v>
      </c>
      <c r="Y7" s="28">
        <v>5.5</v>
      </c>
      <c r="Z7" s="30">
        <v>2810</v>
      </c>
      <c r="AA7" s="28">
        <f t="shared" si="0"/>
        <v>113.91438108954404</v>
      </c>
      <c r="AB7" s="31">
        <v>57.5</v>
      </c>
      <c r="AC7" s="29">
        <f t="shared" si="1"/>
        <v>74.002499999999998</v>
      </c>
      <c r="AD7" s="22">
        <f t="shared" si="2"/>
        <v>7660.6846731367878</v>
      </c>
      <c r="AE7" s="24"/>
      <c r="AF7" s="24"/>
      <c r="AG7" s="24"/>
      <c r="AH7" s="24"/>
      <c r="AI7" s="24"/>
      <c r="AJ7" s="24"/>
      <c r="AK7" s="24"/>
      <c r="AL7" s="24"/>
      <c r="AM7" s="24"/>
    </row>
    <row r="8" spans="1:39" x14ac:dyDescent="0.25">
      <c r="A8" s="23">
        <v>1</v>
      </c>
      <c r="B8" s="23">
        <v>7001</v>
      </c>
      <c r="C8" s="23">
        <v>7</v>
      </c>
      <c r="D8" s="23" t="s">
        <v>54</v>
      </c>
      <c r="E8" s="23">
        <v>1</v>
      </c>
      <c r="F8" s="23" t="s">
        <v>55</v>
      </c>
      <c r="G8" s="25" t="s">
        <v>56</v>
      </c>
      <c r="H8" s="25" t="s">
        <v>56</v>
      </c>
      <c r="I8" s="22" t="s">
        <v>56</v>
      </c>
      <c r="J8" s="22" t="s">
        <v>56</v>
      </c>
      <c r="K8" s="22" t="s">
        <v>57</v>
      </c>
      <c r="L8" s="33">
        <v>41</v>
      </c>
      <c r="M8" s="26" t="s">
        <v>56</v>
      </c>
      <c r="N8" s="26" t="s">
        <v>56</v>
      </c>
      <c r="O8" s="26" t="s">
        <v>56</v>
      </c>
      <c r="P8" s="27" t="s">
        <v>56</v>
      </c>
      <c r="Q8" s="26" t="s">
        <v>56</v>
      </c>
      <c r="R8" s="26" t="s">
        <v>56</v>
      </c>
      <c r="S8" s="34">
        <v>8.81</v>
      </c>
      <c r="T8" s="26" t="s">
        <v>56</v>
      </c>
      <c r="U8" s="27" t="s">
        <v>56</v>
      </c>
      <c r="V8" s="33">
        <v>55</v>
      </c>
      <c r="W8" s="28">
        <v>97</v>
      </c>
      <c r="X8" s="29">
        <v>231.14000000000001</v>
      </c>
      <c r="Y8" s="28">
        <v>5.5</v>
      </c>
      <c r="Z8" s="30">
        <v>2870</v>
      </c>
      <c r="AA8" s="28">
        <f t="shared" si="0"/>
        <v>109.95403989097515</v>
      </c>
      <c r="AB8" s="31">
        <v>57.5</v>
      </c>
      <c r="AC8" s="29">
        <f t="shared" si="1"/>
        <v>74.002499999999998</v>
      </c>
      <c r="AD8" s="22">
        <f t="shared" si="2"/>
        <v>7394.3537250151412</v>
      </c>
    </row>
    <row r="9" spans="1:39" x14ac:dyDescent="0.25">
      <c r="A9" s="23">
        <v>9</v>
      </c>
      <c r="B9" s="23">
        <v>7009</v>
      </c>
      <c r="C9" s="23">
        <v>8</v>
      </c>
      <c r="D9" s="23" t="s">
        <v>69</v>
      </c>
      <c r="E9" s="23">
        <v>1</v>
      </c>
      <c r="F9" s="23" t="s">
        <v>70</v>
      </c>
      <c r="G9" s="25" t="s">
        <v>56</v>
      </c>
      <c r="H9" s="25" t="s">
        <v>56</v>
      </c>
      <c r="I9" s="22" t="s">
        <v>56</v>
      </c>
      <c r="J9" s="22" t="s">
        <v>56</v>
      </c>
      <c r="K9" s="22" t="s">
        <v>57</v>
      </c>
      <c r="L9" s="33">
        <v>39</v>
      </c>
      <c r="M9" s="26" t="s">
        <v>56</v>
      </c>
      <c r="N9" s="26" t="s">
        <v>56</v>
      </c>
      <c r="O9" s="26" t="s">
        <v>56</v>
      </c>
      <c r="P9" s="27" t="s">
        <v>56</v>
      </c>
      <c r="Q9" s="26" t="s">
        <v>56</v>
      </c>
      <c r="R9" s="26" t="s">
        <v>56</v>
      </c>
      <c r="S9" s="34">
        <v>7.89</v>
      </c>
      <c r="T9" s="26" t="s">
        <v>56</v>
      </c>
      <c r="U9" s="27" t="s">
        <v>56</v>
      </c>
      <c r="V9" s="33">
        <v>57</v>
      </c>
      <c r="W9" s="28">
        <v>102</v>
      </c>
      <c r="X9" s="29">
        <v>231.14000000000001</v>
      </c>
      <c r="Y9" s="28">
        <v>5.5</v>
      </c>
      <c r="Z9" s="30">
        <v>3085</v>
      </c>
      <c r="AA9" s="28">
        <f t="shared" si="0"/>
        <v>118.19101500475901</v>
      </c>
      <c r="AB9" s="31">
        <v>58.2</v>
      </c>
      <c r="AC9" s="29">
        <f t="shared" si="1"/>
        <v>74.903400000000005</v>
      </c>
      <c r="AD9" s="22">
        <f t="shared" si="2"/>
        <v>7948.2861469239415</v>
      </c>
    </row>
    <row r="10" spans="1:39" x14ac:dyDescent="0.25">
      <c r="A10" s="23">
        <v>5</v>
      </c>
      <c r="B10" s="23">
        <v>7005</v>
      </c>
      <c r="C10" s="23">
        <v>9</v>
      </c>
      <c r="D10" s="23" t="s">
        <v>62</v>
      </c>
      <c r="E10" s="23">
        <v>1</v>
      </c>
      <c r="F10" s="23" t="s">
        <v>63</v>
      </c>
      <c r="G10" s="25" t="s">
        <v>56</v>
      </c>
      <c r="H10" s="25" t="s">
        <v>56</v>
      </c>
      <c r="I10" s="22" t="s">
        <v>56</v>
      </c>
      <c r="J10" s="22" t="s">
        <v>56</v>
      </c>
      <c r="K10" s="22" t="s">
        <v>57</v>
      </c>
      <c r="L10" s="33">
        <v>43</v>
      </c>
      <c r="M10" s="26" t="s">
        <v>56</v>
      </c>
      <c r="N10" s="26" t="s">
        <v>56</v>
      </c>
      <c r="O10" s="26" t="s">
        <v>56</v>
      </c>
      <c r="P10" s="27" t="s">
        <v>56</v>
      </c>
      <c r="Q10" s="26" t="s">
        <v>56</v>
      </c>
      <c r="R10" s="26" t="s">
        <v>56</v>
      </c>
      <c r="S10" s="34">
        <v>9.18</v>
      </c>
      <c r="T10" s="26" t="s">
        <v>56</v>
      </c>
      <c r="U10" s="27" t="s">
        <v>56</v>
      </c>
      <c r="V10" s="33">
        <v>57</v>
      </c>
      <c r="W10" s="28">
        <v>94</v>
      </c>
      <c r="X10" s="29">
        <v>220.98</v>
      </c>
      <c r="Y10" s="28">
        <v>5.5</v>
      </c>
      <c r="Z10" s="30">
        <v>2845</v>
      </c>
      <c r="AA10" s="28">
        <f t="shared" si="0"/>
        <v>114.00757402208343</v>
      </c>
      <c r="AB10" s="31">
        <v>57.3</v>
      </c>
      <c r="AC10" s="29">
        <f t="shared" si="1"/>
        <v>73.745099999999994</v>
      </c>
      <c r="AD10" s="22">
        <f t="shared" si="2"/>
        <v>7666.9518508462297</v>
      </c>
    </row>
    <row r="11" spans="1:39" x14ac:dyDescent="0.25">
      <c r="A11" s="23">
        <v>18</v>
      </c>
      <c r="B11" s="23">
        <v>7018</v>
      </c>
      <c r="C11" s="23">
        <v>10</v>
      </c>
      <c r="D11" s="23" t="s">
        <v>75</v>
      </c>
      <c r="E11" s="23">
        <v>1</v>
      </c>
      <c r="F11" s="23" t="s">
        <v>76</v>
      </c>
      <c r="G11" s="25" t="s">
        <v>56</v>
      </c>
      <c r="H11" s="25" t="s">
        <v>56</v>
      </c>
      <c r="I11" s="22" t="s">
        <v>56</v>
      </c>
      <c r="J11" s="22" t="s">
        <v>56</v>
      </c>
      <c r="K11" s="22" t="s">
        <v>57</v>
      </c>
      <c r="L11" s="33">
        <v>41</v>
      </c>
      <c r="M11" s="26" t="s">
        <v>56</v>
      </c>
      <c r="N11" s="26" t="s">
        <v>56</v>
      </c>
      <c r="O11" s="26" t="s">
        <v>56</v>
      </c>
      <c r="P11" s="27" t="s">
        <v>56</v>
      </c>
      <c r="Q11" s="26" t="s">
        <v>56</v>
      </c>
      <c r="R11" s="26" t="s">
        <v>56</v>
      </c>
      <c r="S11" s="34">
        <v>9.8800000000000008</v>
      </c>
      <c r="T11" s="26" t="s">
        <v>56</v>
      </c>
      <c r="U11" s="27" t="s">
        <v>56</v>
      </c>
      <c r="V11" s="33">
        <v>59</v>
      </c>
      <c r="W11" s="28">
        <v>96</v>
      </c>
      <c r="X11" s="29">
        <v>256.54000000000002</v>
      </c>
      <c r="Y11" s="28">
        <v>5.5</v>
      </c>
      <c r="Z11" s="30">
        <v>3540</v>
      </c>
      <c r="AA11" s="28">
        <f t="shared" si="0"/>
        <v>122.19475768613079</v>
      </c>
      <c r="AB11" s="31">
        <v>60.4</v>
      </c>
      <c r="AC11" s="29">
        <f t="shared" si="1"/>
        <v>77.734799999999993</v>
      </c>
      <c r="AD11" s="22">
        <f t="shared" si="2"/>
        <v>8217.5358228736241</v>
      </c>
    </row>
    <row r="12" spans="1:39" x14ac:dyDescent="0.25">
      <c r="A12" s="23">
        <v>4</v>
      </c>
      <c r="B12" s="23">
        <v>7004</v>
      </c>
      <c r="C12" s="23">
        <v>11</v>
      </c>
      <c r="D12" s="23" t="s">
        <v>60</v>
      </c>
      <c r="E12" s="23">
        <v>1</v>
      </c>
      <c r="F12" s="23" t="s">
        <v>61</v>
      </c>
      <c r="G12" s="25" t="s">
        <v>56</v>
      </c>
      <c r="H12" s="25" t="s">
        <v>56</v>
      </c>
      <c r="I12" s="22" t="s">
        <v>56</v>
      </c>
      <c r="J12" s="22" t="s">
        <v>56</v>
      </c>
      <c r="K12" s="22" t="s">
        <v>57</v>
      </c>
      <c r="L12" s="33">
        <v>41</v>
      </c>
      <c r="M12" s="26" t="s">
        <v>56</v>
      </c>
      <c r="N12" s="26" t="s">
        <v>56</v>
      </c>
      <c r="O12" s="26" t="s">
        <v>56</v>
      </c>
      <c r="P12" s="27" t="s">
        <v>56</v>
      </c>
      <c r="Q12" s="26" t="s">
        <v>56</v>
      </c>
      <c r="R12" s="26" t="s">
        <v>56</v>
      </c>
      <c r="S12" s="34">
        <v>8.58</v>
      </c>
      <c r="T12" s="26" t="s">
        <v>56</v>
      </c>
      <c r="U12" s="27" t="s">
        <v>56</v>
      </c>
      <c r="V12" s="33">
        <v>59</v>
      </c>
      <c r="W12" s="28">
        <v>96</v>
      </c>
      <c r="X12" s="29">
        <v>203.2</v>
      </c>
      <c r="Y12" s="28">
        <v>5.5</v>
      </c>
      <c r="Z12" s="30">
        <v>2505</v>
      </c>
      <c r="AA12" s="28">
        <f t="shared" si="0"/>
        <v>109.16625942224408</v>
      </c>
      <c r="AB12" s="31">
        <v>60.7</v>
      </c>
      <c r="AC12" s="29">
        <f t="shared" si="1"/>
        <v>78.120900000000006</v>
      </c>
      <c r="AD12" s="22">
        <f t="shared" si="2"/>
        <v>7341.3758858267711</v>
      </c>
    </row>
    <row r="13" spans="1:39" x14ac:dyDescent="0.25">
      <c r="A13" s="23">
        <v>7</v>
      </c>
      <c r="B13" s="23">
        <v>7007</v>
      </c>
      <c r="C13" s="23">
        <v>12</v>
      </c>
      <c r="D13" s="23" t="s">
        <v>66</v>
      </c>
      <c r="E13" s="23">
        <v>1</v>
      </c>
      <c r="F13" s="23" t="s">
        <v>67</v>
      </c>
      <c r="G13" s="25" t="s">
        <v>56</v>
      </c>
      <c r="H13" s="25" t="s">
        <v>56</v>
      </c>
      <c r="I13" s="22" t="s">
        <v>56</v>
      </c>
      <c r="J13" s="22" t="s">
        <v>56</v>
      </c>
      <c r="K13" s="22" t="s">
        <v>57</v>
      </c>
      <c r="L13" s="33">
        <v>37</v>
      </c>
      <c r="M13" s="26" t="s">
        <v>56</v>
      </c>
      <c r="N13" s="26" t="s">
        <v>56</v>
      </c>
      <c r="O13" s="26" t="s">
        <v>56</v>
      </c>
      <c r="P13" s="27" t="s">
        <v>56</v>
      </c>
      <c r="Q13" s="26" t="s">
        <v>56</v>
      </c>
      <c r="R13" s="26" t="s">
        <v>56</v>
      </c>
      <c r="S13" s="34">
        <v>8.52</v>
      </c>
      <c r="T13" s="26" t="s">
        <v>56</v>
      </c>
      <c r="U13" s="27" t="s">
        <v>56</v>
      </c>
      <c r="V13" s="33">
        <v>59</v>
      </c>
      <c r="W13" s="28">
        <v>87</v>
      </c>
      <c r="X13" s="29">
        <v>190.5</v>
      </c>
      <c r="Y13" s="28">
        <v>5.5</v>
      </c>
      <c r="Z13" s="30">
        <v>2355</v>
      </c>
      <c r="AA13" s="28">
        <f t="shared" si="0"/>
        <v>109.47131483779528</v>
      </c>
      <c r="AB13" s="31">
        <v>56.7</v>
      </c>
      <c r="AC13" s="29">
        <f t="shared" si="1"/>
        <v>72.972899999999996</v>
      </c>
      <c r="AD13" s="22">
        <f t="shared" si="2"/>
        <v>7361.8907086614172</v>
      </c>
    </row>
    <row r="14" spans="1:39" x14ac:dyDescent="0.25">
      <c r="A14" s="23">
        <v>33</v>
      </c>
      <c r="B14" s="23">
        <v>7033</v>
      </c>
      <c r="C14" s="23">
        <v>1</v>
      </c>
      <c r="D14" s="23" t="s">
        <v>58</v>
      </c>
      <c r="E14" s="23">
        <v>2</v>
      </c>
      <c r="F14" s="23" t="s">
        <v>59</v>
      </c>
      <c r="G14" s="25" t="s">
        <v>56</v>
      </c>
      <c r="H14" s="25" t="s">
        <v>56</v>
      </c>
      <c r="I14" s="22" t="s">
        <v>56</v>
      </c>
      <c r="J14" s="22" t="s">
        <v>56</v>
      </c>
      <c r="K14" s="22" t="s">
        <v>57</v>
      </c>
      <c r="L14" s="33">
        <v>41</v>
      </c>
      <c r="M14" s="26" t="s">
        <v>56</v>
      </c>
      <c r="N14" s="26" t="s">
        <v>56</v>
      </c>
      <c r="O14" s="26" t="s">
        <v>56</v>
      </c>
      <c r="P14" s="27" t="s">
        <v>56</v>
      </c>
      <c r="Q14" s="26" t="s">
        <v>56</v>
      </c>
      <c r="R14" s="26" t="s">
        <v>56</v>
      </c>
      <c r="S14" s="34">
        <v>10.33</v>
      </c>
      <c r="T14" s="26" t="s">
        <v>56</v>
      </c>
      <c r="U14" s="27" t="s">
        <v>56</v>
      </c>
      <c r="V14" s="33">
        <v>59</v>
      </c>
      <c r="W14" s="28">
        <v>133</v>
      </c>
      <c r="X14" s="29">
        <v>231.14000000000001</v>
      </c>
      <c r="Y14" s="28">
        <v>5.5</v>
      </c>
      <c r="Z14" s="30">
        <v>1395</v>
      </c>
      <c r="AA14" s="28">
        <f t="shared" si="0"/>
        <v>53.444559459202203</v>
      </c>
      <c r="AB14" s="24" t="s">
        <v>56</v>
      </c>
      <c r="AC14" s="24" t="s">
        <v>56</v>
      </c>
      <c r="AD14" s="22">
        <f t="shared" si="2"/>
        <v>3594.1196677338403</v>
      </c>
    </row>
    <row r="15" spans="1:39" x14ac:dyDescent="0.25">
      <c r="A15" s="23">
        <v>35</v>
      </c>
      <c r="B15" s="23">
        <v>7035</v>
      </c>
      <c r="C15" s="23">
        <v>2</v>
      </c>
      <c r="D15" s="23" t="s">
        <v>71</v>
      </c>
      <c r="E15" s="23">
        <v>2</v>
      </c>
      <c r="F15" s="23" t="s">
        <v>72</v>
      </c>
      <c r="G15" s="25" t="s">
        <v>56</v>
      </c>
      <c r="H15" s="25" t="s">
        <v>56</v>
      </c>
      <c r="I15" s="22" t="s">
        <v>56</v>
      </c>
      <c r="J15" s="22" t="s">
        <v>56</v>
      </c>
      <c r="K15" s="22" t="s">
        <v>57</v>
      </c>
      <c r="L15" s="33">
        <v>43</v>
      </c>
      <c r="M15" s="26" t="s">
        <v>56</v>
      </c>
      <c r="N15" s="26" t="s">
        <v>56</v>
      </c>
      <c r="O15" s="26" t="s">
        <v>56</v>
      </c>
      <c r="P15" s="27" t="s">
        <v>56</v>
      </c>
      <c r="Q15" s="26" t="s">
        <v>56</v>
      </c>
      <c r="R15" s="26" t="s">
        <v>56</v>
      </c>
      <c r="S15" s="34">
        <v>9.48</v>
      </c>
      <c r="T15" s="26" t="s">
        <v>56</v>
      </c>
      <c r="U15" s="27" t="s">
        <v>56</v>
      </c>
      <c r="V15" s="33">
        <v>59</v>
      </c>
      <c r="W15" s="28">
        <v>101</v>
      </c>
      <c r="X15" s="29">
        <v>210.82</v>
      </c>
      <c r="Y15" s="28">
        <v>5.5</v>
      </c>
      <c r="Z15" s="30">
        <v>2415</v>
      </c>
      <c r="AA15" s="28">
        <f t="shared" si="0"/>
        <v>101.44011408689877</v>
      </c>
      <c r="AB15" s="31">
        <v>59.7</v>
      </c>
      <c r="AC15" s="29">
        <f t="shared" ref="AC15:AC25" si="3">AB15*1.287</f>
        <v>76.8339</v>
      </c>
      <c r="AD15" s="22">
        <f t="shared" si="2"/>
        <v>6821.7965088701258</v>
      </c>
      <c r="AE15" s="24"/>
      <c r="AF15" s="24"/>
      <c r="AG15" s="24"/>
      <c r="AH15" s="24"/>
      <c r="AI15" s="24"/>
      <c r="AJ15" s="24"/>
      <c r="AK15" s="24"/>
      <c r="AL15" s="24"/>
      <c r="AM15" s="24"/>
    </row>
    <row r="16" spans="1:39" x14ac:dyDescent="0.25">
      <c r="A16" s="23">
        <v>28</v>
      </c>
      <c r="B16" s="23">
        <v>7028</v>
      </c>
      <c r="C16" s="23">
        <v>3</v>
      </c>
      <c r="D16" s="23" t="s">
        <v>74</v>
      </c>
      <c r="E16" s="23">
        <v>2</v>
      </c>
      <c r="F16" s="23" t="s">
        <v>56</v>
      </c>
      <c r="G16" s="25" t="s">
        <v>56</v>
      </c>
      <c r="H16" s="25" t="s">
        <v>56</v>
      </c>
      <c r="I16" s="22" t="s">
        <v>56</v>
      </c>
      <c r="J16" s="22" t="s">
        <v>56</v>
      </c>
      <c r="K16" s="22" t="s">
        <v>57</v>
      </c>
      <c r="L16" s="33">
        <v>41</v>
      </c>
      <c r="M16" s="26" t="s">
        <v>56</v>
      </c>
      <c r="N16" s="26" t="s">
        <v>56</v>
      </c>
      <c r="O16" s="26" t="s">
        <v>56</v>
      </c>
      <c r="P16" s="27" t="s">
        <v>56</v>
      </c>
      <c r="Q16" s="26" t="s">
        <v>56</v>
      </c>
      <c r="R16" s="26" t="s">
        <v>56</v>
      </c>
      <c r="S16" s="34">
        <v>8.82</v>
      </c>
      <c r="T16" s="26" t="s">
        <v>56</v>
      </c>
      <c r="U16" s="27" t="s">
        <v>56</v>
      </c>
      <c r="V16" s="33">
        <v>59</v>
      </c>
      <c r="W16" s="28">
        <v>91</v>
      </c>
      <c r="X16" s="29">
        <v>236.22</v>
      </c>
      <c r="Y16" s="28">
        <v>5.5</v>
      </c>
      <c r="Z16" s="30">
        <v>2900</v>
      </c>
      <c r="AA16" s="28">
        <f t="shared" si="0"/>
        <v>108.71406514266361</v>
      </c>
      <c r="AB16" s="31">
        <v>58.1</v>
      </c>
      <c r="AC16" s="29">
        <f t="shared" si="3"/>
        <v>74.774699999999996</v>
      </c>
      <c r="AD16" s="22">
        <f t="shared" si="2"/>
        <v>7310.9660485987633</v>
      </c>
    </row>
    <row r="17" spans="1:39" x14ac:dyDescent="0.25">
      <c r="A17" s="23">
        <v>23</v>
      </c>
      <c r="B17" s="23">
        <v>7023</v>
      </c>
      <c r="C17" s="23">
        <v>4</v>
      </c>
      <c r="D17" s="23" t="s">
        <v>64</v>
      </c>
      <c r="E17" s="23">
        <v>2</v>
      </c>
      <c r="F17" s="23" t="s">
        <v>65</v>
      </c>
      <c r="G17" s="25" t="s">
        <v>56</v>
      </c>
      <c r="H17" s="25" t="s">
        <v>56</v>
      </c>
      <c r="I17" s="22" t="s">
        <v>56</v>
      </c>
      <c r="J17" s="22" t="s">
        <v>56</v>
      </c>
      <c r="K17" s="22" t="s">
        <v>57</v>
      </c>
      <c r="L17" s="33">
        <v>41</v>
      </c>
      <c r="M17" s="26" t="s">
        <v>56</v>
      </c>
      <c r="N17" s="26" t="s">
        <v>56</v>
      </c>
      <c r="O17" s="26" t="s">
        <v>56</v>
      </c>
      <c r="P17" s="27" t="s">
        <v>56</v>
      </c>
      <c r="Q17" s="26" t="s">
        <v>56</v>
      </c>
      <c r="R17" s="26" t="s">
        <v>56</v>
      </c>
      <c r="S17" s="34">
        <v>9.09</v>
      </c>
      <c r="T17" s="26" t="s">
        <v>56</v>
      </c>
      <c r="U17" s="27" t="s">
        <v>56</v>
      </c>
      <c r="V17" s="33">
        <v>59</v>
      </c>
      <c r="W17" s="28">
        <v>101</v>
      </c>
      <c r="X17" s="29">
        <v>223.52</v>
      </c>
      <c r="Y17" s="28">
        <v>5.5</v>
      </c>
      <c r="Z17" s="30">
        <v>2680</v>
      </c>
      <c r="AA17" s="28">
        <f t="shared" si="0"/>
        <v>106.1751316463851</v>
      </c>
      <c r="AB17" s="31">
        <v>58</v>
      </c>
      <c r="AC17" s="29">
        <f t="shared" si="3"/>
        <v>74.646000000000001</v>
      </c>
      <c r="AD17" s="22">
        <f t="shared" si="2"/>
        <v>7140.2240515390113</v>
      </c>
    </row>
    <row r="18" spans="1:39" x14ac:dyDescent="0.25">
      <c r="A18" s="23">
        <v>27</v>
      </c>
      <c r="B18" s="23">
        <v>7027</v>
      </c>
      <c r="C18" s="23">
        <v>5</v>
      </c>
      <c r="D18" s="23" t="s">
        <v>73</v>
      </c>
      <c r="E18" s="23">
        <v>2</v>
      </c>
      <c r="F18" s="23" t="s">
        <v>56</v>
      </c>
      <c r="G18" s="25" t="s">
        <v>56</v>
      </c>
      <c r="H18" s="25" t="s">
        <v>56</v>
      </c>
      <c r="I18" s="22" t="s">
        <v>56</v>
      </c>
      <c r="J18" s="22" t="s">
        <v>56</v>
      </c>
      <c r="K18" s="22" t="s">
        <v>57</v>
      </c>
      <c r="L18" s="33">
        <v>36</v>
      </c>
      <c r="M18" s="26" t="s">
        <v>56</v>
      </c>
      <c r="N18" s="26" t="s">
        <v>56</v>
      </c>
      <c r="O18" s="26" t="s">
        <v>56</v>
      </c>
      <c r="P18" s="27" t="s">
        <v>56</v>
      </c>
      <c r="Q18" s="26" t="s">
        <v>56</v>
      </c>
      <c r="R18" s="26" t="s">
        <v>56</v>
      </c>
      <c r="S18" s="34">
        <v>9.09</v>
      </c>
      <c r="T18" s="26" t="s">
        <v>56</v>
      </c>
      <c r="U18" s="27" t="s">
        <v>56</v>
      </c>
      <c r="V18" s="33">
        <v>57</v>
      </c>
      <c r="W18" s="28">
        <v>79</v>
      </c>
      <c r="X18" s="29">
        <v>220.98</v>
      </c>
      <c r="Y18" s="28">
        <v>5.5</v>
      </c>
      <c r="Z18" s="30">
        <v>2560</v>
      </c>
      <c r="AA18" s="28">
        <f t="shared" si="0"/>
        <v>102.58678013937913</v>
      </c>
      <c r="AB18" s="31">
        <v>55.9</v>
      </c>
      <c r="AC18" s="29">
        <f t="shared" si="3"/>
        <v>71.943299999999994</v>
      </c>
      <c r="AD18" s="22">
        <f t="shared" si="2"/>
        <v>6898.9092225540771</v>
      </c>
    </row>
    <row r="19" spans="1:39" x14ac:dyDescent="0.25">
      <c r="A19" s="23">
        <v>36</v>
      </c>
      <c r="B19" s="23">
        <v>7036</v>
      </c>
      <c r="C19" s="23">
        <v>6</v>
      </c>
      <c r="D19" s="23" t="s">
        <v>68</v>
      </c>
      <c r="E19" s="23">
        <v>2</v>
      </c>
      <c r="F19" s="23" t="s">
        <v>56</v>
      </c>
      <c r="G19" s="25" t="s">
        <v>56</v>
      </c>
      <c r="H19" s="25" t="s">
        <v>56</v>
      </c>
      <c r="I19" s="22" t="s">
        <v>56</v>
      </c>
      <c r="J19" s="22" t="s">
        <v>56</v>
      </c>
      <c r="K19" s="22" t="s">
        <v>57</v>
      </c>
      <c r="L19" s="33">
        <v>36</v>
      </c>
      <c r="M19" s="26" t="s">
        <v>56</v>
      </c>
      <c r="N19" s="26" t="s">
        <v>56</v>
      </c>
      <c r="O19" s="26" t="s">
        <v>56</v>
      </c>
      <c r="P19" s="27" t="s">
        <v>56</v>
      </c>
      <c r="Q19" s="26" t="s">
        <v>56</v>
      </c>
      <c r="R19" s="26" t="s">
        <v>56</v>
      </c>
      <c r="S19" s="34">
        <v>9.2899999999999991</v>
      </c>
      <c r="T19" s="26" t="s">
        <v>56</v>
      </c>
      <c r="U19" s="27" t="s">
        <v>56</v>
      </c>
      <c r="V19" s="33">
        <v>53</v>
      </c>
      <c r="W19" s="28">
        <v>95</v>
      </c>
      <c r="X19" s="29">
        <v>238.76</v>
      </c>
      <c r="Y19" s="28">
        <v>5.5</v>
      </c>
      <c r="Z19" s="30">
        <v>2780</v>
      </c>
      <c r="AA19" s="28">
        <f t="shared" si="0"/>
        <v>103.10687601608309</v>
      </c>
      <c r="AB19" s="31">
        <v>57.6</v>
      </c>
      <c r="AC19" s="29">
        <f t="shared" si="3"/>
        <v>74.131199999999993</v>
      </c>
      <c r="AD19" s="22">
        <f t="shared" si="2"/>
        <v>6933.8854079410285</v>
      </c>
      <c r="AE19" s="24"/>
      <c r="AF19" s="24"/>
      <c r="AG19" s="24"/>
      <c r="AH19" s="24"/>
      <c r="AI19" s="24"/>
      <c r="AJ19" s="24"/>
      <c r="AK19" s="24"/>
      <c r="AL19" s="24"/>
      <c r="AM19" s="24"/>
    </row>
    <row r="20" spans="1:39" x14ac:dyDescent="0.25">
      <c r="A20" s="23">
        <v>24</v>
      </c>
      <c r="B20" s="23">
        <v>7024</v>
      </c>
      <c r="C20" s="23">
        <v>7</v>
      </c>
      <c r="D20" s="23" t="s">
        <v>54</v>
      </c>
      <c r="E20" s="23">
        <v>2</v>
      </c>
      <c r="F20" s="23" t="s">
        <v>55</v>
      </c>
      <c r="G20" s="25" t="s">
        <v>56</v>
      </c>
      <c r="H20" s="25" t="s">
        <v>56</v>
      </c>
      <c r="I20" s="22" t="s">
        <v>56</v>
      </c>
      <c r="J20" s="22" t="s">
        <v>56</v>
      </c>
      <c r="K20" s="22" t="s">
        <v>57</v>
      </c>
      <c r="L20" s="33">
        <v>36</v>
      </c>
      <c r="M20" s="26" t="s">
        <v>56</v>
      </c>
      <c r="N20" s="26" t="s">
        <v>56</v>
      </c>
      <c r="O20" s="26" t="s">
        <v>56</v>
      </c>
      <c r="P20" s="27" t="s">
        <v>56</v>
      </c>
      <c r="Q20" s="26" t="s">
        <v>56</v>
      </c>
      <c r="R20" s="26" t="s">
        <v>56</v>
      </c>
      <c r="S20" s="34">
        <v>8.49</v>
      </c>
      <c r="T20" s="26" t="s">
        <v>56</v>
      </c>
      <c r="U20" s="27" t="s">
        <v>56</v>
      </c>
      <c r="V20" s="33">
        <v>55</v>
      </c>
      <c r="W20" s="28">
        <v>105</v>
      </c>
      <c r="X20" s="29">
        <v>228.6</v>
      </c>
      <c r="Y20" s="28">
        <v>5.5</v>
      </c>
      <c r="Z20" s="30">
        <v>2940</v>
      </c>
      <c r="AA20" s="28">
        <f t="shared" si="0"/>
        <v>113.8873551391076</v>
      </c>
      <c r="AB20" s="31">
        <v>59.1</v>
      </c>
      <c r="AC20" s="29">
        <f t="shared" si="3"/>
        <v>76.061700000000002</v>
      </c>
      <c r="AD20" s="22">
        <f t="shared" si="2"/>
        <v>7658.8671916010489</v>
      </c>
    </row>
    <row r="21" spans="1:39" x14ac:dyDescent="0.25">
      <c r="A21" s="23">
        <v>29</v>
      </c>
      <c r="B21" s="23">
        <v>7029</v>
      </c>
      <c r="C21" s="23">
        <v>8</v>
      </c>
      <c r="D21" s="23" t="s">
        <v>69</v>
      </c>
      <c r="E21" s="23">
        <v>2</v>
      </c>
      <c r="F21" s="23" t="s">
        <v>70</v>
      </c>
      <c r="G21" s="25" t="s">
        <v>56</v>
      </c>
      <c r="H21" s="25" t="s">
        <v>56</v>
      </c>
      <c r="I21" s="22" t="s">
        <v>56</v>
      </c>
      <c r="J21" s="22" t="s">
        <v>56</v>
      </c>
      <c r="K21" s="22" t="s">
        <v>57</v>
      </c>
      <c r="L21" s="33">
        <v>39</v>
      </c>
      <c r="M21" s="26" t="s">
        <v>56</v>
      </c>
      <c r="N21" s="26" t="s">
        <v>56</v>
      </c>
      <c r="O21" s="26" t="s">
        <v>56</v>
      </c>
      <c r="P21" s="27" t="s">
        <v>56</v>
      </c>
      <c r="Q21" s="26" t="s">
        <v>56</v>
      </c>
      <c r="R21" s="26" t="s">
        <v>56</v>
      </c>
      <c r="S21" s="34">
        <v>8.23</v>
      </c>
      <c r="T21" s="26" t="s">
        <v>56</v>
      </c>
      <c r="U21" s="27" t="s">
        <v>56</v>
      </c>
      <c r="V21" s="33">
        <v>55</v>
      </c>
      <c r="W21" s="28">
        <v>98</v>
      </c>
      <c r="X21" s="29">
        <v>215.9</v>
      </c>
      <c r="Y21" s="28">
        <v>5.5</v>
      </c>
      <c r="Z21" s="30">
        <v>2705</v>
      </c>
      <c r="AA21" s="28">
        <f t="shared" si="0"/>
        <v>110.94788558869845</v>
      </c>
      <c r="AB21" s="31">
        <v>57.8</v>
      </c>
      <c r="AC21" s="29">
        <f t="shared" si="3"/>
        <v>74.388599999999997</v>
      </c>
      <c r="AD21" s="22">
        <f t="shared" si="2"/>
        <v>7461.1893469198694</v>
      </c>
    </row>
    <row r="22" spans="1:39" s="24" customFormat="1" x14ac:dyDescent="0.25">
      <c r="A22" s="23">
        <v>26</v>
      </c>
      <c r="B22" s="23">
        <v>7026</v>
      </c>
      <c r="C22" s="23">
        <v>9</v>
      </c>
      <c r="D22" s="23" t="s">
        <v>62</v>
      </c>
      <c r="E22" s="23">
        <v>2</v>
      </c>
      <c r="F22" s="23" t="s">
        <v>63</v>
      </c>
      <c r="G22" s="25" t="s">
        <v>56</v>
      </c>
      <c r="H22" s="25" t="s">
        <v>56</v>
      </c>
      <c r="I22" s="22" t="s">
        <v>56</v>
      </c>
      <c r="J22" s="22" t="s">
        <v>56</v>
      </c>
      <c r="K22" s="22" t="s">
        <v>57</v>
      </c>
      <c r="L22" s="33">
        <v>43</v>
      </c>
      <c r="M22" s="26" t="s">
        <v>56</v>
      </c>
      <c r="N22" s="26" t="s">
        <v>56</v>
      </c>
      <c r="O22" s="26" t="s">
        <v>56</v>
      </c>
      <c r="P22" s="27" t="s">
        <v>56</v>
      </c>
      <c r="Q22" s="26" t="s">
        <v>56</v>
      </c>
      <c r="R22" s="26" t="s">
        <v>56</v>
      </c>
      <c r="S22" s="34">
        <v>8.7899999999999991</v>
      </c>
      <c r="T22" s="26" t="s">
        <v>56</v>
      </c>
      <c r="U22" s="27" t="s">
        <v>56</v>
      </c>
      <c r="V22" s="33">
        <v>57</v>
      </c>
      <c r="W22" s="28">
        <v>85</v>
      </c>
      <c r="X22" s="29">
        <v>218.44</v>
      </c>
      <c r="Y22" s="28">
        <v>5.5</v>
      </c>
      <c r="Z22" s="30">
        <v>2400</v>
      </c>
      <c r="AA22" s="28">
        <f t="shared" si="0"/>
        <v>97.293421571140797</v>
      </c>
      <c r="AB22" s="31">
        <v>56.6</v>
      </c>
      <c r="AC22" s="29">
        <f t="shared" si="3"/>
        <v>72.844200000000001</v>
      </c>
      <c r="AD22" s="22">
        <f t="shared" si="2"/>
        <v>6542.9335286577543</v>
      </c>
      <c r="AE22" s="22"/>
      <c r="AF22" s="22"/>
      <c r="AG22" s="22"/>
      <c r="AH22" s="22"/>
      <c r="AI22" s="22"/>
      <c r="AJ22" s="22"/>
      <c r="AK22" s="22"/>
      <c r="AL22" s="22"/>
      <c r="AM22" s="22"/>
    </row>
    <row r="23" spans="1:39" s="24" customFormat="1" x14ac:dyDescent="0.25">
      <c r="A23" s="23">
        <v>19</v>
      </c>
      <c r="B23" s="23">
        <v>7019</v>
      </c>
      <c r="C23" s="23">
        <v>10</v>
      </c>
      <c r="D23" s="23" t="s">
        <v>75</v>
      </c>
      <c r="E23" s="23">
        <v>2</v>
      </c>
      <c r="F23" s="23" t="s">
        <v>76</v>
      </c>
      <c r="G23" s="25" t="s">
        <v>56</v>
      </c>
      <c r="H23" s="25" t="s">
        <v>56</v>
      </c>
      <c r="I23" s="22" t="s">
        <v>56</v>
      </c>
      <c r="J23" s="22" t="s">
        <v>56</v>
      </c>
      <c r="K23" s="22" t="s">
        <v>57</v>
      </c>
      <c r="L23" s="33">
        <v>41</v>
      </c>
      <c r="M23" s="26" t="s">
        <v>56</v>
      </c>
      <c r="N23" s="26" t="s">
        <v>56</v>
      </c>
      <c r="O23" s="26" t="s">
        <v>56</v>
      </c>
      <c r="P23" s="27" t="s">
        <v>56</v>
      </c>
      <c r="Q23" s="26" t="s">
        <v>56</v>
      </c>
      <c r="R23" s="26" t="s">
        <v>56</v>
      </c>
      <c r="S23" s="34">
        <v>10.51</v>
      </c>
      <c r="T23" s="26" t="s">
        <v>56</v>
      </c>
      <c r="U23" s="27" t="s">
        <v>56</v>
      </c>
      <c r="V23" s="33">
        <v>57</v>
      </c>
      <c r="W23" s="28">
        <v>96</v>
      </c>
      <c r="X23" s="29">
        <v>259.08</v>
      </c>
      <c r="Y23" s="28">
        <v>5.5</v>
      </c>
      <c r="Z23" s="30">
        <v>3785</v>
      </c>
      <c r="AA23" s="28">
        <f t="shared" si="0"/>
        <v>129.3708400964953</v>
      </c>
      <c r="AB23" s="31">
        <v>60.4</v>
      </c>
      <c r="AC23" s="29">
        <f t="shared" si="3"/>
        <v>77.734799999999993</v>
      </c>
      <c r="AD23" s="22">
        <f t="shared" si="2"/>
        <v>8700.1237455612172</v>
      </c>
      <c r="AE23" s="22"/>
      <c r="AF23" s="22"/>
      <c r="AG23" s="22"/>
      <c r="AH23" s="22"/>
      <c r="AI23" s="22"/>
      <c r="AJ23" s="22"/>
      <c r="AK23" s="22"/>
      <c r="AL23" s="22"/>
      <c r="AM23" s="22"/>
    </row>
    <row r="24" spans="1:39" s="24" customFormat="1" x14ac:dyDescent="0.25">
      <c r="A24" s="23">
        <v>30</v>
      </c>
      <c r="B24" s="23">
        <v>7030</v>
      </c>
      <c r="C24" s="23">
        <v>11</v>
      </c>
      <c r="D24" s="23" t="s">
        <v>60</v>
      </c>
      <c r="E24" s="23">
        <v>2</v>
      </c>
      <c r="F24" s="23" t="s">
        <v>61</v>
      </c>
      <c r="G24" s="25" t="s">
        <v>56</v>
      </c>
      <c r="H24" s="25" t="s">
        <v>56</v>
      </c>
      <c r="I24" s="22" t="s">
        <v>56</v>
      </c>
      <c r="J24" s="22" t="s">
        <v>56</v>
      </c>
      <c r="K24" s="22" t="s">
        <v>57</v>
      </c>
      <c r="L24" s="33">
        <v>43</v>
      </c>
      <c r="M24" s="26" t="s">
        <v>56</v>
      </c>
      <c r="N24" s="26" t="s">
        <v>56</v>
      </c>
      <c r="O24" s="26" t="s">
        <v>56</v>
      </c>
      <c r="P24" s="27" t="s">
        <v>56</v>
      </c>
      <c r="Q24" s="26" t="s">
        <v>56</v>
      </c>
      <c r="R24" s="26" t="s">
        <v>56</v>
      </c>
      <c r="S24" s="34">
        <v>8.93</v>
      </c>
      <c r="T24" s="26" t="s">
        <v>56</v>
      </c>
      <c r="U24" s="27" t="s">
        <v>56</v>
      </c>
      <c r="V24" s="33">
        <v>59</v>
      </c>
      <c r="W24" s="28">
        <v>87</v>
      </c>
      <c r="X24" s="29">
        <v>208.28</v>
      </c>
      <c r="Y24" s="28">
        <v>5.5</v>
      </c>
      <c r="Z24" s="30">
        <v>2420</v>
      </c>
      <c r="AA24" s="28">
        <f t="shared" si="0"/>
        <v>102.88977082004993</v>
      </c>
      <c r="AB24" s="31">
        <v>59.9</v>
      </c>
      <c r="AC24" s="29">
        <f t="shared" si="3"/>
        <v>77.09129999999999</v>
      </c>
      <c r="AD24" s="22">
        <f t="shared" si="2"/>
        <v>6919.2851930094102</v>
      </c>
      <c r="AE24" s="22"/>
      <c r="AF24" s="22"/>
      <c r="AG24" s="22"/>
      <c r="AH24" s="22"/>
      <c r="AI24" s="22"/>
      <c r="AJ24" s="22"/>
      <c r="AK24" s="22"/>
      <c r="AL24" s="22"/>
      <c r="AM24" s="22"/>
    </row>
    <row r="25" spans="1:39" s="24" customFormat="1" x14ac:dyDescent="0.25">
      <c r="A25" s="23">
        <v>34</v>
      </c>
      <c r="B25" s="23">
        <v>7034</v>
      </c>
      <c r="C25" s="23">
        <v>12</v>
      </c>
      <c r="D25" s="23" t="s">
        <v>66</v>
      </c>
      <c r="E25" s="23">
        <v>2</v>
      </c>
      <c r="F25" s="23" t="s">
        <v>67</v>
      </c>
      <c r="G25" s="25" t="s">
        <v>56</v>
      </c>
      <c r="H25" s="25" t="s">
        <v>56</v>
      </c>
      <c r="I25" s="22" t="s">
        <v>56</v>
      </c>
      <c r="J25" s="22" t="s">
        <v>56</v>
      </c>
      <c r="K25" s="22" t="s">
        <v>57</v>
      </c>
      <c r="L25" s="33">
        <v>43</v>
      </c>
      <c r="M25" s="26" t="s">
        <v>56</v>
      </c>
      <c r="N25" s="26" t="s">
        <v>56</v>
      </c>
      <c r="O25" s="26" t="s">
        <v>56</v>
      </c>
      <c r="P25" s="27" t="s">
        <v>56</v>
      </c>
      <c r="Q25" s="26" t="s">
        <v>56</v>
      </c>
      <c r="R25" s="26" t="s">
        <v>56</v>
      </c>
      <c r="S25" s="34">
        <v>9.4600000000000009</v>
      </c>
      <c r="T25" s="26" t="s">
        <v>56</v>
      </c>
      <c r="U25" s="27" t="s">
        <v>56</v>
      </c>
      <c r="V25" s="33">
        <v>59</v>
      </c>
      <c r="W25" s="28">
        <v>87</v>
      </c>
      <c r="X25" s="29">
        <v>248.92000000000002</v>
      </c>
      <c r="Y25" s="28">
        <v>5.5</v>
      </c>
      <c r="Z25" s="30">
        <v>2655</v>
      </c>
      <c r="AA25" s="28">
        <f t="shared" si="0"/>
        <v>94.451560150249065</v>
      </c>
      <c r="AB25" s="31">
        <v>57.4</v>
      </c>
      <c r="AC25" s="29">
        <f t="shared" si="3"/>
        <v>73.873799999999989</v>
      </c>
      <c r="AD25" s="22">
        <f t="shared" si="2"/>
        <v>6351.8197814558889</v>
      </c>
      <c r="AE25" s="22"/>
      <c r="AF25" s="22"/>
      <c r="AG25" s="22"/>
      <c r="AH25" s="22"/>
      <c r="AI25" s="22"/>
      <c r="AJ25" s="22"/>
      <c r="AK25" s="22"/>
      <c r="AL25" s="22"/>
      <c r="AM25" s="22"/>
    </row>
  </sheetData>
  <sheetProtection formatColumns="0"/>
  <sortState xmlns:xlrd2="http://schemas.microsoft.com/office/spreadsheetml/2017/richdata2" ref="A2:AM39">
    <sortCondition ref="E2:E39"/>
    <sortCondition ref="C2:C39"/>
  </sortState>
  <dataValidations count="23">
    <dataValidation type="decimal" allowBlank="1" showDropDown="1" showInputMessage="1" showErrorMessage="1" errorTitle="Wrong value" error="Trait type is Numeric and length = 8, decimals = 2." promptTitle="Trait - Numeric" prompt="TWTKGHL" sqref="AB19:AB21 AB2:AB17" xr:uid="{2CC7C160-64D7-4D45-AECD-CA1290E3BA34}">
      <formula1>-999999.99</formula1>
      <formula2>999999.99</formula2>
    </dataValidation>
    <dataValidation type="decimal" allowBlank="1" showDropDown="1" showInputMessage="1" showErrorMessage="1" errorTitle="Wrong value" error="Trait type is Numeric and length = 6, decimals = 2." promptTitle="Trait - Numeric" prompt="TWTLBSBU" sqref="AC19:AC21 AC2:AC17" xr:uid="{4C7EE04C-00A7-594B-A5D5-0E07948F1D36}">
      <formula1>-9999.99</formula1>
      <formula2>9999.99</formula2>
    </dataValidation>
    <dataValidation type="decimal" allowBlank="1" showDropDown="1" showInputMessage="1" showErrorMessage="1" errorTitle="Wrong value" error="Trait type is Numeric and length = 2, decimals = 0." promptTitle="Trait - Numeric" prompt="APP2" sqref="H2:H21" xr:uid="{F4664076-42EE-7E4C-9044-72C0D67D9D03}">
      <formula1>-99</formula1>
      <formula2>99</formula2>
    </dataValidation>
    <dataValidation type="decimal" allowBlank="1" showDropDown="1" showInputMessage="1" showErrorMessage="1" errorTitle="Wrong value" error="Trait type is Numeric and length = 5, decimals = 1." promptTitle="Trait - Numeric" prompt="GROWTHST2" sqref="V2:V21" xr:uid="{CF5E08C7-A5F2-6C43-A4FA-E7CC43403F87}">
      <formula1>-9999.9</formula1>
      <formula2>9999.9</formula2>
    </dataValidation>
    <dataValidation type="textLength" operator="lessThanOrEqual" allowBlank="1" showDropDown="1" showInputMessage="1" showErrorMessage="1" errorTitle="Wrong value" error="Trait type is Alphanumeric and length = 50." promptTitle="Trait - Alphanumeric" prompt="NOTES2" sqref="J2:J21" xr:uid="{9124D7F9-F1F7-4440-BAD3-29B8129D8535}">
      <formula1>50</formula1>
    </dataValidation>
    <dataValidation type="decimal" allowBlank="1" showDropDown="1" showInputMessage="1" showErrorMessage="1" errorTitle="Wrong value" error="Trait type is Numeric and length = 20, decimals = 2." promptTitle="Trait - Numeric" prompt="YLD_BUA" sqref="AA2:AA21" xr:uid="{68D86E0D-55F0-1942-9A74-F44B375952E1}">
      <formula1>-1000000000000000000</formula1>
      <formula2>1000000000000000000</formula2>
    </dataValidation>
    <dataValidation type="decimal" allowBlank="1" showDropDown="1" showInputMessage="1" showErrorMessage="1" errorTitle="Wrong value" error="Trait type is Numeric and length = 10, decimals = 2." promptTitle="Trait - Numeric" prompt="PROTEIN" sqref="S2:S25" xr:uid="{B26CB751-7FF4-DC4D-85DD-60001385D479}">
      <formula1>-99999999.99</formula1>
      <formula2>99999999.99</formula2>
    </dataValidation>
    <dataValidation type="decimal" allowBlank="1" showDropDown="1" showInputMessage="1" showErrorMessage="1" errorTitle="Wrong value" error="Trait type is Numeric and length = 4, decimals = 0." promptTitle="Trait - Numeric" prompt="YRSEV2" sqref="Q2:Q21" xr:uid="{4FDDBC7E-B52F-1C4A-8181-5347C78B0D9F}">
      <formula1>-9999</formula1>
      <formula2>9999</formula2>
    </dataValidation>
    <dataValidation type="decimal" allowBlank="1" showDropDown="1" showInputMessage="1" showErrorMessage="1" errorTitle="Wrong value" error="Trait type is Numeric and length = 4, decimals = 1." promptTitle="Trait - Numeric" prompt="YRIT2" sqref="P2:P21" xr:uid="{017CA285-1C6A-C94B-8FEA-ADDE2BAB3DB2}">
      <formula1>-999.9</formula1>
      <formula2>999.9</formula2>
    </dataValidation>
    <dataValidation type="decimal" allowBlank="1" showDropDown="1" showInputMessage="1" showErrorMessage="1" errorTitle="Wrong value" error="Trait type is Numeric and length = 5, decimals = 2." promptTitle="Trait - Numeric" prompt="GROWTHSTAG" sqref="L2:L21" xr:uid="{77322E5B-9287-1F4A-B200-EC2961878D02}">
      <formula1>-999.99</formula1>
      <formula2>999.99</formula2>
    </dataValidation>
    <dataValidation type="textLength" operator="lessThanOrEqual" allowBlank="1" showDropDown="1" showInputMessage="1" showErrorMessage="1" errorTitle="Wrong value" error="Trait type is Alphanumeric and length = 50." promptTitle="Trait - Alphanumeric" prompt="NOTES" sqref="I2:I21" xr:uid="{9EAA2C96-20B1-C344-803A-C3A9806515D8}">
      <formula1>50</formula1>
    </dataValidation>
    <dataValidation type="decimal" allowBlank="1" showDropDown="1" showInputMessage="1" showErrorMessage="1" errorTitle="Wrong value" error="Trait type is Numeric and length = 18, decimals = 2." promptTitle="Trait - Numeric" prompt="YIELDG" sqref="Z2:Z21" xr:uid="{FD2A4BC3-F2E3-DF48-BE65-98A043313118}">
      <formula1>-10000000000000000</formula1>
      <formula2>10000000000000000</formula2>
    </dataValidation>
    <dataValidation type="decimal" allowBlank="1" showDropDown="1" showInputMessage="1" showErrorMessage="1" errorTitle="Wrong value" error="Trait type is Numeric and length = 20, decimals = 2." promptTitle="Trait - Numeric" prompt="PLOTWID" sqref="Y2:Y21" xr:uid="{F54B5558-DDE9-474F-9ACF-E70631FA6254}">
      <formula1>-1000000000000000000</formula1>
      <formula2>1000000000000000000</formula2>
    </dataValidation>
    <dataValidation type="decimal" allowBlank="1" showDropDown="1" showInputMessage="1" showErrorMessage="1" errorTitle="Wrong value" error="Trait type is Numeric and length = 6, decimals = 2." promptTitle="Trait - Numeric" prompt="PLOTLEN" sqref="X2:X21" xr:uid="{0A8F4517-C242-854B-A61F-4685004B468A}">
      <formula1>-9999.99</formula1>
      <formula2>9999.99</formula2>
    </dataValidation>
    <dataValidation type="decimal" allowBlank="1" showDropDown="1" showInputMessage="1" showErrorMessage="1" errorTitle="Wrong value" error="Trait type is Numeric and length = 4, decimals = 0." promptTitle="Trait - Numeric" prompt="YRSEV" sqref="O2:O21" xr:uid="{6F07F7C2-6EB6-8542-9E61-CE82B02583B5}">
      <formula1>-9999</formula1>
      <formula2>9999</formula2>
    </dataValidation>
    <dataValidation type="decimal" allowBlank="1" showDropDown="1" showInputMessage="1" showErrorMessage="1" errorTitle="Wrong value" error="Trait type is Numeric and length = 4, decimals = 0." promptTitle="Trait - Numeric" prompt="YRIT" sqref="N2:N21" xr:uid="{28417F80-7574-174F-8452-82B4A9F19006}">
      <formula1>-9999</formula1>
      <formula2>9999</formula2>
    </dataValidation>
    <dataValidation type="decimal" allowBlank="1" showDropDown="1" showInputMessage="1" showErrorMessage="1" errorTitle="Wrong value" error="Trait type is Numeric and length = 2, decimals = 0." promptTitle="Trait - Numeric" prompt="APP" sqref="G2:G21" xr:uid="{CCA5B0A0-79F2-5649-BAD9-74A32474DEA2}">
      <formula1>-99</formula1>
      <formula2>99</formula2>
    </dataValidation>
    <dataValidation type="decimal" allowBlank="1" showDropDown="1" showInputMessage="1" showErrorMessage="1" errorTitle="Wrong value" error="Trait type is Numeric and length = 3, decimals = 0." promptTitle="Trait - Numeric" prompt="LOD" sqref="U2:U21" xr:uid="{8B0E041B-299E-8142-80E9-855A7E465DD5}">
      <formula1>-999</formula1>
      <formula2>999</formula2>
    </dataValidation>
    <dataValidation type="decimal" allowBlank="1" showDropDown="1" showInputMessage="1" showErrorMessage="1" errorTitle="Wrong value" error="Trait type is Numeric and length = 20, decimals = 2." promptTitle="Trait - Numeric" prompt="HTCM" sqref="W2:W21" xr:uid="{E064AD0A-C65D-7B46-936F-D96C4EA6EB3D}">
      <formula1>-1000000000000000000</formula1>
      <formula2>1000000000000000000</formula2>
    </dataValidation>
    <dataValidation type="decimal" allowBlank="1" showDropDown="1" showInputMessage="1" showErrorMessage="1" errorTitle="Wrong value" error="Trait type is Numeric and length = 4, decimals = 0." promptTitle="Trait - Numeric" prompt="HDJUL" sqref="M2:M21" xr:uid="{33295136-609E-884B-8A51-56E71E823D12}">
      <formula1>-9999</formula1>
      <formula2>9999</formula2>
    </dataValidation>
    <dataValidation type="decimal" allowBlank="1" showDropDown="1" showInputMessage="1" showErrorMessage="1" errorTitle="Wrong value" error="Trait type is Numeric and length = 4, decimals = 0." promptTitle="Trait - Numeric" prompt="SPRSTND" sqref="T2:T21" xr:uid="{2AF46B19-70F8-834F-A3E6-A5262E1B1E12}">
      <formula1>-9999</formula1>
      <formula2>9999</formula2>
    </dataValidation>
    <dataValidation type="textLength" operator="lessThanOrEqual" allowBlank="1" showDropDown="1" showInputMessage="1" showErrorMessage="1" errorTitle="Wrong value" error="Trait type is Alphanumeric and length = 6." promptTitle="Trait - Alphanumeric" prompt="HEADCODE" sqref="K2:K21" xr:uid="{1FDB4AEE-C1D5-B44B-B991-F3F9AA41F3B3}">
      <formula1>6</formula1>
    </dataValidation>
    <dataValidation type="decimal" allowBlank="1" showDropDown="1" showInputMessage="1" showErrorMessage="1" errorTitle="Wrong value" error="Trait type is Numeric and length = 4, decimals = 0." promptTitle="Trait - Numeric" prompt="PLS" sqref="R2:R21" xr:uid="{DD2FF4C2-8AC2-544C-9089-96E883770099}">
      <formula1>-9999</formula1>
      <formula2>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5A2D-7444-8B44-A3B8-9B0EDC655431}">
  <dimension ref="A1"/>
  <sheetViews>
    <sheetView workbookViewId="0">
      <selection activeCell="E42" sqref="E42"/>
    </sheetView>
  </sheetViews>
  <sheetFormatPr defaultColWidth="11"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277-49BA-46C3-9E25-5F7D90D5B67B}">
  <dimension ref="A1:A22"/>
  <sheetViews>
    <sheetView workbookViewId="0">
      <selection activeCell="D23" sqref="D23"/>
    </sheetView>
  </sheetViews>
  <sheetFormatPr defaultColWidth="8.85546875" defaultRowHeight="12.75" x14ac:dyDescent="0.2"/>
  <sheetData>
    <row r="1" spans="1:1" x14ac:dyDescent="0.2">
      <c r="A1" t="s">
        <v>22</v>
      </c>
    </row>
    <row r="3" spans="1:1" x14ac:dyDescent="0.2">
      <c r="A3" t="s">
        <v>23</v>
      </c>
    </row>
    <row r="5" spans="1:1" x14ac:dyDescent="0.2">
      <c r="A5" t="s">
        <v>24</v>
      </c>
    </row>
    <row r="7" spans="1:1" x14ac:dyDescent="0.2">
      <c r="A7" t="s">
        <v>25</v>
      </c>
    </row>
    <row r="9" spans="1:1" x14ac:dyDescent="0.2">
      <c r="A9" t="s">
        <v>26</v>
      </c>
    </row>
    <row r="11" spans="1:1" x14ac:dyDescent="0.2">
      <c r="A11" t="s">
        <v>27</v>
      </c>
    </row>
    <row r="13" spans="1:1" x14ac:dyDescent="0.2">
      <c r="A13" t="s">
        <v>28</v>
      </c>
    </row>
    <row r="14" spans="1:1" x14ac:dyDescent="0.2">
      <c r="A14" t="s">
        <v>29</v>
      </c>
    </row>
    <row r="15" spans="1:1" x14ac:dyDescent="0.2">
      <c r="A15" t="s">
        <v>30</v>
      </c>
    </row>
    <row r="16" spans="1:1" x14ac:dyDescent="0.2">
      <c r="A16" t="s">
        <v>31</v>
      </c>
    </row>
    <row r="17" spans="1:1" x14ac:dyDescent="0.2">
      <c r="A17" t="s">
        <v>32</v>
      </c>
    </row>
    <row r="18" spans="1:1" x14ac:dyDescent="0.2">
      <c r="A18" t="s">
        <v>33</v>
      </c>
    </row>
    <row r="19" spans="1:1" x14ac:dyDescent="0.2">
      <c r="A19" t="s">
        <v>34</v>
      </c>
    </row>
    <row r="20" spans="1:1" x14ac:dyDescent="0.2">
      <c r="A20" t="s">
        <v>35</v>
      </c>
    </row>
    <row r="22" spans="1:1" x14ac:dyDescent="0.2">
      <c r="A2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Form-Means</vt:lpstr>
      <vt:lpstr>raw data</vt:lpstr>
      <vt:lpstr>Additional Info</vt:lpstr>
      <vt:lpstr>WWCOE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Myron O Fountain</dc:creator>
  <cp:lastModifiedBy>McLane, Judene</cp:lastModifiedBy>
  <cp:lastPrinted>2021-09-06T20:33:00Z</cp:lastPrinted>
  <dcterms:created xsi:type="dcterms:W3CDTF">2019-07-26T18:31:39Z</dcterms:created>
  <dcterms:modified xsi:type="dcterms:W3CDTF">2022-10-21T20:21:42Z</dcterms:modified>
</cp:coreProperties>
</file>